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3250" windowHeight="13110" activeTab="0"/>
  </bookViews>
  <sheets>
    <sheet name="к постановлению" sheetId="1" r:id="rId1"/>
  </sheets>
  <definedNames>
    <definedName name="_xlnm.Print_Titles" localSheetId="0">'к постановлению'!$5:$6</definedName>
  </definedNames>
  <calcPr fullCalcOnLoad="1"/>
</workbook>
</file>

<file path=xl/sharedStrings.xml><?xml version="1.0" encoding="utf-8"?>
<sst xmlns="http://schemas.openxmlformats.org/spreadsheetml/2006/main" count="430" uniqueCount="425">
  <si>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</si>
  <si>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</si>
  <si>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</si>
  <si>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</si>
  <si>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</si>
  <si>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</si>
  <si>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</si>
  <si>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</si>
  <si>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</si>
  <si>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</si>
  <si>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</si>
  <si>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</si>
  <si>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</si>
  <si>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000  1  01  02030  01  0000  110</t>
  </si>
  <si>
    <t>000  1  01  02040  01  0000  110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</si>
  <si>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</si>
  <si>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</si>
  <si>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</si>
  <si>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000  1  05  01000  00  0000  110</t>
  </si>
  <si>
    <t>Налог, взимаемый с налогоплательщиков, выбравших в качестве объекта налогообложения  доходы</t>
  </si>
  <si>
    <t>000  1  05  01010  01  0000  110</t>
  </si>
  <si>
    <t>000  1  05  01011  01  0000  110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</si>
  <si>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</si>
  <si>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000  1  05  01012  01  0000  110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</si>
  <si>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</si>
  <si>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000  1  05  01020  01  0000  110</t>
  </si>
  <si>
    <t>000  1  05  01021  01  0000  110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</si>
  <si>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</si>
  <si>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000  1  05  01022  01  0000  110</t>
  </si>
  <si>
    <t>Минимальный налог, зачисляемый в бюджеты субъектов Российской Федерации</t>
  </si>
  <si>
    <t>000  1  05  01050  01  0000  110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</si>
  <si>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</si>
  <si>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</si>
  <si>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</si>
  <si>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</si>
  <si>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</si>
  <si>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</si>
  <si>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</si>
  <si>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</si>
  <si>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</si>
  <si>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</si>
  <si>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</si>
  <si>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</si>
  <si>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</si>
  <si>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000  1  06  01020  04  0000  110</t>
  </si>
  <si>
    <t>Земельный налог</t>
  </si>
  <si>
    <t>000  1  06  06000  00  0000  110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</si>
  <si>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</si>
  <si>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</si>
  <si>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</si>
  <si>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</si>
  <si>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>000  1  08  03010  01  0000  110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</si>
  <si>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</si>
  <si>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</si>
  <si>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ЗАДОЛЖЕННОСТЬ И ПЕРЕРАСЧЕТЫ ПО ОТМЕНЕННЫМ НАЛОГАМ, СБОРАМ И ИНЫМ ОБЯЗАТЕЛЬНЫМ ПЛАТЕЖАМ</t>
  </si>
  <si>
    <t>000  1  09  00000  00  0000  000</t>
  </si>
  <si>
    <t>Налоги на имущество</t>
  </si>
  <si>
    <t>000  1  09  04000  00  0000  110</t>
  </si>
  <si>
    <t>Земельный налог (по обязательствам, возникшим до 1 января 2006 года)</t>
  </si>
  <si>
    <t>000  1  09  04050  00  0000  110</t>
  </si>
  <si>
    <t>Земельный налог (по обязательствам, возникшим до 1 января 2006 года), мобилизуемый на территориях городских округов</t>
  </si>
  <si>
    <t>000  1  09  04052  04  0000  110</t>
  </si>
  <si>
    <t>Прочие налоги и сборы (по отмененным местным налогам и сборам)</t>
  </si>
  <si>
    <t>000  1  09  07000  00  0000  110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</si>
  <si>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</si>
  <si>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</si>
  <si>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</si>
  <si>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000  1  09  07032  04  0000  110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</si>
  <si>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</si>
  <si>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</si>
  <si>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городских округов</t>
  </si>
  <si>
    <t>000  1  09  07052  04  0000  110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</si>
  <si>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</si>
  <si>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</si>
  <si>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Проценты, полученные от предоставления бюджетных кредитов внутри страны</t>
  </si>
  <si>
    <t>000  1  11  03000  00  0000  120</t>
  </si>
  <si>
    <t>Проценты, полученные от предоставления бюджетных кредитов внутри страны за счет средств бюджетов городских округов</t>
  </si>
  <si>
    <t>000  1  11  03040  04  0000  120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</si>
  <si>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</si>
  <si>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</si>
  <si>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</si>
  <si>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</si>
  <si>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</si>
  <si>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000  1  11  05012  04  0000  120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</si>
  <si>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</si>
  <si>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</si>
  <si>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</si>
  <si>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000  1  11  05024  04  0000  120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</si>
  <si>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</si>
  <si>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</si>
  <si>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</si>
  <si>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000  1  11  05034  04  0000  120</t>
  </si>
  <si>
    <t>Платежи от государственных и муниципальных унитарных предприятий</t>
  </si>
  <si>
    <t>000  1  11  07000  00  0000  120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</si>
  <si>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</si>
  <si>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</si>
  <si>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</si>
  <si>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000  1  11  07014  04  0000  120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</si>
  <si>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</si>
  <si>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</si>
  <si>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</si>
  <si>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</si>
  <si>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</si>
  <si>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</si>
  <si>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</si>
  <si>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</si>
  <si>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</si>
  <si>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</si>
  <si>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</si>
  <si>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</si>
  <si>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</si>
  <si>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</si>
  <si>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>Доходы от компенсации затрат государства</t>
  </si>
  <si>
    <t>000  1  13  02000  00  0000  130</t>
  </si>
  <si>
    <t xml:space="preserve">Прочие доходы от компенсации затрат государства </t>
  </si>
  <si>
    <t>000  1  13  02990  00  0000  130</t>
  </si>
  <si>
    <t xml:space="preserve">Прочие доходы от компенсации затрат  бюджетов городских округов </t>
  </si>
  <si>
    <t>000  1  13  02994  04  0000  130</t>
  </si>
  <si>
    <t>ДОХОДЫ ОТ ПРОДАЖИ МАТЕРИАЛЬНЫХ И НЕМАТЕРИАЛЬНЫХ АКТИВОВ</t>
  </si>
  <si>
    <t>000  1  14  00000  00  0000  000</t>
  </si>
  <si>
    <t>Доходы от продажи квартир</t>
  </si>
  <si>
    <t>000  1  14  01000  00  0000  410</t>
  </si>
  <si>
    <t>Доходы от продажи квартир, находящихся в собственности городских округов</t>
  </si>
  <si>
    <t>000  1  14  01040  04  0000  410</t>
  </si>
  <si>
    <t>000  1  14  02000  00  0000  000</t>
  </si>
  <si>
    <t>000  1  14  02040  04  0000  410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</si>
  <si>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</si>
  <si>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000  1  14  02043  04  0000  410</t>
  </si>
  <si>
    <t>000  1  14  06000  00  0000  430</t>
  </si>
  <si>
    <t>000  1  14  06010  00  0000  430</t>
  </si>
  <si>
    <t>000  1  14  06012  04  0000  430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</si>
  <si>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</si>
  <si>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</si>
  <si>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</si>
  <si>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</si>
  <si>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</si>
  <si>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</si>
  <si>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</si>
  <si>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</si>
  <si>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</si>
  <si>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</si>
  <si>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000  1  16  21000  00  0000  140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</si>
  <si>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</si>
  <si>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000  1  16  21040  04  0000  140</t>
  </si>
  <si>
    <t>000  1  16  25000  00  0000  140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</si>
  <si>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</si>
  <si>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</si>
  <si>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</si>
  <si>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</si>
  <si>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</si>
  <si>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</si>
  <si>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</si>
  <si>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</si>
  <si>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</si>
  <si>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000  1  16  30013  01  0000  140</t>
  </si>
  <si>
    <t>Прочие денежные взыскания (штрафы) за  правонарушения в области дорожного движения</t>
  </si>
  <si>
    <t>000  1  16  30030  01  0000  140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</si>
  <si>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</si>
  <si>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</si>
  <si>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</si>
  <si>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</si>
  <si>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</si>
  <si>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000  1  16  90040  04  0000  140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</si>
  <si>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</si>
  <si>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</si>
  <si>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</si>
  <si>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</si>
  <si>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городских округов</t>
  </si>
  <si>
    <t>000  1  17  01040  04  0000  180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</si>
  <si>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</si>
  <si>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</si>
  <si>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</si>
  <si>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</si>
  <si>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</si>
  <si>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</si>
  <si>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</si>
  <si>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городских округов на выравнивание бюджетной обеспеченности</t>
  </si>
  <si>
    <t>000  2  02  01001  04  0000  151</t>
  </si>
  <si>
    <t>Дотации бюджетам на поддержку мер по обеспечению сбалансированности бюджетов</t>
  </si>
  <si>
    <t>000  2  02  01003  00  0000  151</t>
  </si>
  <si>
    <t>Дотации бюджетам городских округов на поддержку мер по обеспечению сбалансированности бюджетов</t>
  </si>
  <si>
    <t>000  2  02  01003  04  0000  151</t>
  </si>
  <si>
    <t>Прочие дотации</t>
  </si>
  <si>
    <t>000  2  02  01999  00  0000  151</t>
  </si>
  <si>
    <t>Прочие дотации бюджетам городских округов</t>
  </si>
  <si>
    <t>000  2  02  01999  04  0000  151</t>
  </si>
  <si>
    <t>000  2  02  02000  00  0000  151</t>
  </si>
  <si>
    <t>Прочие субсидии</t>
  </si>
  <si>
    <t>000  2  02  02999  00  0000  151</t>
  </si>
  <si>
    <t>Прочие субсидии бюджетам городских округов</t>
  </si>
  <si>
    <t>000  2  02  02999  04  0000  151</t>
  </si>
  <si>
    <t>000  2  02  03000  00  0000  151</t>
  </si>
  <si>
    <t>Субвенции бюджетам на государственную регистрацию актов гражданского состояния</t>
  </si>
  <si>
    <t>000  2  02  03003  00  0000  151</t>
  </si>
  <si>
    <t>Субвенции бюджетам городских округов на государственную регистрацию актов гражданского состояния</t>
  </si>
  <si>
    <t>000  2  02  03003  04  0000  151</t>
  </si>
  <si>
    <t>Субвенции бюджетам муниципальных образований на ежемесячное денежное вознаграждение за классное руководство</t>
  </si>
  <si>
    <t>000  2  02  03021  00  0000  151</t>
  </si>
  <si>
    <t>Субвенции бюджетам городских округов на ежемесячное денежное вознаграждение за классное руководство</t>
  </si>
  <si>
    <t>000  2  02  03021  04  0000  151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</si>
  <si>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</si>
  <si>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</si>
  <si>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городских округов на выполнение передаваемых полномочий субъектов Российской Федерации</t>
  </si>
  <si>
    <t>000  2  02  03024  04  0000  151</t>
  </si>
  <si>
    <t>000  2  02  03029  00  0000  151</t>
  </si>
  <si>
    <t>000  2  02  03029  04  0000  151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</si>
  <si>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</si>
  <si>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000  2  02  03069  00  0000  151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</si>
  <si>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</si>
  <si>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000  2  02  03069  04  0000  151</t>
  </si>
  <si>
    <t>000  2  02  03070  00  0000  151</t>
  </si>
  <si>
    <t>000  2  02  03070  04  0000  151</t>
  </si>
  <si>
    <t>Иные межбюджетные трансферты</t>
  </si>
  <si>
    <t>000  2  02  04000  00  0000  151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</si>
  <si>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</si>
  <si>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000  2  02  04025  00  0000  151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</si>
  <si>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</si>
  <si>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000  2  02  04025  04  0000  151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</si>
  <si>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</si>
  <si>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</si>
  <si>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городских округов</t>
  </si>
  <si>
    <t>000  2  02  04999  04  0000  151</t>
  </si>
  <si>
    <t>ПРОЧИЕ БЕЗВОЗМЕЗДНЫЕ ПОСТУПЛЕНИЯ</t>
  </si>
  <si>
    <t>000  2  07  00000  00  0000  180</t>
  </si>
  <si>
    <t>Прочие безвозмездные поступления в бюджеты городских округов</t>
  </si>
  <si>
    <t>000  2  07  04000  04  0000  180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</si>
  <si>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</si>
  <si>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</si>
  <si>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</si>
  <si>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000  2  19  04000  04  0000  151</t>
  </si>
  <si>
    <t>Код классификации доходов (главный администратор доходов бюджета, вид доходов, подвид доходов, классификация операций сектора государственного управления, относящихся к доходам бюджета)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</si>
  <si>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</si>
  <si>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000  1  16  08000  01  0000  140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</si>
  <si>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</si>
  <si>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000  1  16  23000  00  0000  140</t>
  </si>
  <si>
    <t>000  1  16  23040  04  0000  140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</si>
  <si>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</si>
  <si>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</si>
  <si>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№181-ФЗ "О социальной защите инвалидов в Российской Федерации"</t>
  </si>
  <si>
    <t>000  1  08  07150  01  0000  110</t>
  </si>
  <si>
    <t>Государственная пошлина за выдачу разрешения на установку рекламной конструкции</t>
  </si>
  <si>
    <t>000  1  14  02040  04  0000  440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</si>
  <si>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</si>
  <si>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sz val="16"/>
        <color indexed="8"/>
        <rFont val="Times New Roman"/>
        <family val="1"/>
      </rPr>
      <t>¹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</si>
  <si>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sz val="16"/>
        <color indexed="8"/>
        <rFont val="Times New Roman"/>
        <family val="1"/>
      </rPr>
      <t>¹</t>
    </r>
    <r>
      <rPr>
        <sz val="16"/>
        <color indexed="8"/>
        <rFont val="Calibri"/>
        <family val="2"/>
      </rPr>
      <t xml:space="preserve"> 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Налогового кодекса Российской Федерации</t>
    </r>
  </si>
  <si>
    <t xml:space="preserve"> Доходы     от    продажи    земельных    участков, государственная  собственность  на   которые не  разграничена</t>
  </si>
  <si>
    <t xml:space="preserve"> Доходы    от    продажи    земельных    участков, государственная  собственность  на   которые   не  разграничена и  которые  расположены  в границах городских округов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</si>
  <si>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</si>
  <si>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</si>
  <si>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городских округов</t>
  </si>
  <si>
    <t>000  1  05  04010  02  0000  110</t>
  </si>
  <si>
    <t>000  1  09  07010  00  0000  110</t>
  </si>
  <si>
    <t>000  1  09  07012  04  0000  110</t>
  </si>
  <si>
    <t>Налог на рекламу</t>
  </si>
  <si>
    <t>Налог на рекламу, мобилизуемый на территориях городских округов</t>
  </si>
  <si>
    <t>000  1  11  05070  00  0000  120</t>
  </si>
  <si>
    <t>000  1  11  05074  04  0000  120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</si>
  <si>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</si>
  <si>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</si>
  <si>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000  2  07  04050  04  0000  180</t>
  </si>
  <si>
    <t>000  1  16  33000  00  0000  140</t>
  </si>
  <si>
    <t>000  2  02  02077  00  0000  151</t>
  </si>
  <si>
    <t>000  2  02  02077  04  0000  151</t>
  </si>
  <si>
    <t>Субсидии бюджетам на обеспечение жильем молодых семей</t>
  </si>
  <si>
    <t>000  2  02  02008  00  0000  151</t>
  </si>
  <si>
    <t>Субсидии бюджетам городских округов на обеспечение жильем молодых семей</t>
  </si>
  <si>
    <t>000  2  02  02008  04  0000  151</t>
  </si>
  <si>
    <t>Субсидии бюджетам муниципальных образований на проведение капитального ремонта многоквартирных домов</t>
  </si>
  <si>
    <t>000  2  02  02109  00  0000  151</t>
  </si>
  <si>
    <t>Субсидии бюджетам городских округов на проведение капитального ремонта многоквартирных домов</t>
  </si>
  <si>
    <t>000  2  02  02109  04  0000  151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</si>
  <si>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</si>
  <si>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000  2  02  03020  00  0000  151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</si>
  <si>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</si>
  <si>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000  2  02  03020  04  0000  151</t>
  </si>
  <si>
    <t>000  1  16  33040  04  0000  140</t>
  </si>
  <si>
    <t>000  2  02  02088  00  0000  151</t>
  </si>
  <si>
    <t>000  2  02  02088  04  0000  151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</si>
  <si>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</si>
  <si>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000  2  02  02088  04  0002  151</t>
  </si>
  <si>
    <t>000  2  02  02089  00  0000  151</t>
  </si>
  <si>
    <t>000  2  02  02089  04  0000  151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</si>
  <si>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</si>
  <si>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000  2  02  02089  04  0002  151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</si>
  <si>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</si>
  <si>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000  2  02  03007  00  0000  151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</si>
  <si>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</si>
  <si>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000  2  02  03007  04  0000  151</t>
  </si>
  <si>
    <t>000  2  02  03119  00  0000  151</t>
  </si>
  <si>
    <t>000  2  02  03119  04  0000  151</t>
  </si>
  <si>
    <t>000  1  12  01050  01  0000  120</t>
  </si>
  <si>
    <t>Плата за иные виды негативного воздействия на окружающую среду</t>
  </si>
  <si>
    <t>000  1  14  06020  00  0000  430</t>
  </si>
  <si>
    <t>000  1  14  06024  04  0000  430</t>
  </si>
  <si>
    <t>000  1  16  32000  04  0000  140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</si>
  <si>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</si>
  <si>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</si>
  <si>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</si>
  <si>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</si>
  <si>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</si>
  <si>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000  2  02  02051  04  0000  151 </t>
  </si>
  <si>
    <t>000  2  02  02051  00  0000  151</t>
  </si>
  <si>
    <t>Субсидии бюджетам на реализацию федеральных целевых программ</t>
  </si>
  <si>
    <t>Субсидии бюджетам городских округов на реализацию федеральных целевых программ</t>
  </si>
  <si>
    <t>000  2  02  04029  04  0000  151</t>
  </si>
  <si>
    <t>000  2  02  04029  00  0000  151</t>
  </si>
  <si>
    <t>000  1  11  09044  04  0000  120</t>
  </si>
  <si>
    <t>000  1  11  09040  00  0000  120</t>
  </si>
  <si>
    <t>000  1  11  09000  00  0000  120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</si>
  <si>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</si>
  <si>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</t>
  </si>
  <si>
    <t>000  1  13  01994  04  0000  130</t>
  </si>
  <si>
    <t>000  1  13  01990  04  0000  130</t>
  </si>
  <si>
    <t>Доходы от оказания платных услуг (работ)</t>
  </si>
  <si>
    <t>000  1  13  01000  00  0000  130</t>
  </si>
  <si>
    <t>000  1  16  45000  01  0000  140</t>
  </si>
  <si>
    <t>Денежные взыскания (штрафы) за нарушения законодательства Российской Федерации о промышленной безопасности</t>
  </si>
  <si>
    <t>Прочие доходы от оказания платных услуг (работ) получателями средств бюджетов городских округов</t>
  </si>
  <si>
    <t>000  1  16  08010  01  0000  140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</si>
  <si>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</si>
  <si>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000  2  02  04041  04  0000  151</t>
  </si>
  <si>
    <t>000  2  02  04041  00  0000  151</t>
  </si>
  <si>
    <t>000  2  02  04012  04  0000  151</t>
  </si>
  <si>
    <t>000  2  02  04012  00  0000  151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</si>
  <si>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</si>
  <si>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</si>
  <si>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000  1  08  07170  01  0000 110</t>
  </si>
  <si>
    <t>000  1   08 07173  01  0000  110</t>
  </si>
  <si>
    <t>000  1  14  02042  04  0000  440</t>
  </si>
  <si>
    <t>000  1  03  02260  01  0000  110</t>
  </si>
  <si>
    <t>000  1  03  02250  01  0000  110</t>
  </si>
  <si>
    <t>000  1  03  02240  01  0000  110</t>
  </si>
  <si>
    <t>000  1  03  02230  01  0000  110</t>
  </si>
  <si>
    <t>000  1  03  02000  01  0000  110</t>
  </si>
  <si>
    <t>000  1  03  00000  00  0000  000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</si>
  <si>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</si>
  <si>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</si>
  <si>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</si>
  <si>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</si>
  <si>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</si>
  <si>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</si>
  <si>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</si>
  <si>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</si>
  <si>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</si>
  <si>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Межбюджетные трансферты, передаваемые бюджетам городских округов на реализацию дополнительных мероприятий в сфере занятости населения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</si>
  <si>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</si>
  <si>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</si>
  <si>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обеспечение жильем отдельных категорий граждан, установленных Федеральными законами от 12 января 1995 года № 5-ФЗ "О  ветеранах" и от 24 ноября 1995 года  № 181-ФЗ "О социальной защите инвалидов в Российской Федерации"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</si>
  <si>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</si>
  <si>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</si>
  <si>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</si>
  <si>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</si>
  <si>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</si>
  <si>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на софинансирование капитальных вложений в объекты  государственной (муниципальной) собственности</t>
  </si>
  <si>
    <t>Субсидии бюджетам бюджетной системы Российской Федерации (межбюджетные субсидии)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</si>
  <si>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биологоческих ресурсов, земельного законодательства, лесного законодательства, водного законодательства</t>
  </si>
  <si>
    <r>
      <t>Денежные взыскания (штрафы) за нарушение законодательства о налогах и сборах, предусмотренные статьями 116, 118, 119</t>
    </r>
    <r>
      <rPr>
        <sz val="16"/>
        <color indexed="8"/>
        <rFont val="Times New Roman"/>
        <family val="1"/>
      </rPr>
      <t>¹</t>
    </r>
    <r>
      <rPr>
        <sz val="12"/>
        <color indexed="8"/>
        <rFont val="Times New Roman"/>
        <family val="1"/>
      </rPr>
      <t>, пунктами 1 и 2 статьи 120, статьями 125, 126, 128, 129, 129</t>
    </r>
    <r>
      <rPr>
        <sz val="16"/>
        <color indexed="8"/>
        <rFont val="Times New Roman"/>
        <family val="1"/>
      </rPr>
      <t>¹</t>
    </r>
    <r>
      <rPr>
        <sz val="12"/>
        <color indexed="8"/>
        <rFont val="Times New Roman"/>
        <family val="1"/>
      </rPr>
      <t>, 132, 133, 134, 135, 135</t>
    </r>
    <r>
      <rPr>
        <sz val="16"/>
        <color indexed="8"/>
        <rFont val="Times New Roman"/>
        <family val="1"/>
      </rPr>
      <t>¹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Налогового кодекса Российской Федерации</t>
    </r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</si>
  <si>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</si>
  <si>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</si>
  <si>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Земельный налог с организаций</t>
  </si>
  <si>
    <t>000  1  06  06030  00  0000  110</t>
  </si>
  <si>
    <t>000  1  06  06032  04  0000  110</t>
  </si>
  <si>
    <t xml:space="preserve">Земельный налог с физических лиц </t>
  </si>
  <si>
    <t>000  1  06  06040  00  0000  110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</si>
  <si>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</si>
  <si>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</si>
  <si>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000  1  06  06042  04  0000  110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</si>
  <si>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</si>
  <si>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   от    продажи    земельных    участков, находящихся в государственной и муниципальной собственности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</si>
  <si>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</si>
  <si>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000  1  16  25030  01  0000  140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</si>
  <si>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</si>
  <si>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</si>
  <si>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Поступления сумм в возмещение вреда, причиняемого автомобильным дорогам транспортыми средствами, осуществляющими перевозки тяжеловесных и (или) крупногабаритных грузов</t>
  </si>
  <si>
    <t>000  1  16  37000  00  0000  140</t>
  </si>
  <si>
    <t>Поступления сумм в возмещение вреда, причиняемого автомобильным дорогам местного значения транспортыми средствами, осуществляющими перевозки тяжеловесных и (или) крупногабаритных грузов, зачисляемые в бюджеты городских округов</t>
  </si>
  <si>
    <t>000  1  16  37030  04  0000  140</t>
  </si>
  <si>
    <t>Межбюджетные трансферты местным бюджетам на реализацию дополнительных мероприятий в сфере занятости населения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</si>
  <si>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</si>
  <si>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% исполнения к плану на 2016 год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</si>
  <si>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</si>
  <si>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</si>
  <si>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</si>
  <si>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Дотации бюджетам бюджетной системы Российской Федерации
</t>
  </si>
  <si>
    <t xml:space="preserve">Межбюджетные трансферты, передаваемые бюджетам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
</t>
  </si>
  <si>
    <t xml:space="preserve">Межбюджетные трансферты, передаваемые бюджетам городских округов,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
</t>
  </si>
  <si>
    <t>План на 2016 год, утвержден решением Думы города Мегиона от 08.06.2016 №105 (с учетом справок Департамента финансов ХМАО-Югры)</t>
  </si>
  <si>
    <t>000  1  13  01070  00  0000  130</t>
  </si>
  <si>
    <t>000  1  13  01074  04  0000  130</t>
  </si>
  <si>
    <t>000  1  16  25050  01  0000  140</t>
  </si>
  <si>
    <t>000  1  17  05000  00  0000  180</t>
  </si>
  <si>
    <t>000  1  17  05040  04  0000  180</t>
  </si>
  <si>
    <t>000  2  02  03121  00  0000  151</t>
  </si>
  <si>
    <t>000  2  02  03121  04  0000  151</t>
  </si>
  <si>
    <t>000  2  18  00000  00  0000  000</t>
  </si>
  <si>
    <t>000  2  18  00000  00  0000  180</t>
  </si>
  <si>
    <t>000  2  18  04000  04  0000  180</t>
  </si>
  <si>
    <t>000  2  18  04010  04  0000  180</t>
  </si>
  <si>
    <t>000  2  18  04020  04  0000  180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</si>
  <si>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ТРАНСФЕРТОВ, ИМЕЮЩИХ ЦЕЛЕВОЕ НАЗНАЧЕНИЕ, ПРОШЛЫХ ЛЕТ</t>
  </si>
  <si>
    <t>Доходы от оказания информационных услуг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</si>
  <si>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</si>
  <si>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Денежные взыскания (штрафы) за нарушение законодательства в области охраны окружающей среды</t>
  </si>
  <si>
    <t>Прочие неналоговые доходы бюджетов городских округов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</si>
  <si>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</si>
  <si>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</si>
  <si>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 xml:space="preserve">Субвенции бюджетам городских округов на проведение Всероссийской сельскохозяйственной переписи в 2016 году
</t>
  </si>
  <si>
    <t xml:space="preserve">Прочие неналоговые доходы </t>
  </si>
  <si>
    <t xml:space="preserve">Субвенции  на проведение Всероссийской сельскохозяйственной переписи в 2016 году
</t>
  </si>
  <si>
    <t>Доходы бюджетов бюджетной системы Российской Федерации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</si>
  <si>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</si>
  <si>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2</t>
  </si>
  <si>
    <t>Исполнено на 01.10.2016 года</t>
  </si>
  <si>
    <t>Доходы бюджета городского округа город Мегион по кодам классификации доходов бюджетов в разрезе видов доходов, подвидов доходов, классификации операций сектора государственного управления, относящихся к доходам бюджета за девять месяцев 2016 года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</si>
  <si>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</si>
  <si>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000  1  11  01000  00  0000  120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</si>
  <si>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</si>
  <si>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000  1  11  01040  04  0000  120</t>
  </si>
  <si>
    <t>000  1  16  23041  04  0000  140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</si>
  <si>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</si>
  <si>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000  2  02  02041  00  0000  151</t>
  </si>
  <si>
    <t xml:space="preserve">000  2  02  02041  04  0000  151 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</si>
  <si>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</si>
  <si>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</si>
  <si>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       (тыс. рублей)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</si>
</sst>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8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49" fontId="47" fillId="33" borderId="10" xfId="0" applyNumberFormat="1" applyFont="1" applyFill="1" applyBorder="1" applyAlignment="1">
      <alignment/>
    </xf>
    <xf numFmtId="172" fontId="47" fillId="33" borderId="10" xfId="0" applyNumberFormat="1" applyFont="1" applyFill="1" applyBorder="1" applyAlignment="1">
      <alignment/>
    </xf>
    <xf numFmtId="0" fontId="47" fillId="33" borderId="0" xfId="0" applyFont="1" applyFill="1" applyAlignment="1">
      <alignment/>
    </xf>
    <xf numFmtId="49" fontId="47" fillId="33" borderId="0" xfId="0" applyNumberFormat="1" applyFont="1" applyFill="1" applyAlignment="1">
      <alignment/>
    </xf>
    <xf numFmtId="0" fontId="0" fillId="33" borderId="0" xfId="0" applyFill="1" applyAlignment="1">
      <alignment wrapText="1"/>
    </xf>
    <xf numFmtId="0" fontId="47" fillId="33" borderId="0" xfId="0" applyFont="1" applyFill="1" applyAlignment="1">
      <alignment horizontal="right"/>
    </xf>
    <xf numFmtId="0" fontId="48" fillId="33" borderId="0" xfId="0" applyFont="1" applyFill="1" applyAlignment="1">
      <alignment horizontal="center" vertical="center" wrapText="1"/>
    </xf>
    <xf numFmtId="0" fontId="47" fillId="33" borderId="0" xfId="0" applyFont="1" applyFill="1" applyAlignment="1">
      <alignment/>
    </xf>
    <xf numFmtId="0" fontId="47" fillId="33" borderId="11" xfId="0" applyFont="1" applyFill="1" applyBorder="1" applyAlignment="1">
      <alignment vertical="top" wrapText="1"/>
    </xf>
    <xf numFmtId="172" fontId="47" fillId="33" borderId="12" xfId="0" applyNumberFormat="1" applyFont="1" applyFill="1" applyBorder="1" applyAlignment="1">
      <alignment/>
    </xf>
    <xf numFmtId="0" fontId="7" fillId="0" borderId="11" xfId="0" applyFont="1" applyBorder="1" applyAlignment="1">
      <alignment horizontal="justify" vertical="top" wrapText="1"/>
    </xf>
    <xf numFmtId="0" fontId="7" fillId="33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47" fillId="33" borderId="13" xfId="0" applyFont="1" applyFill="1" applyBorder="1" applyAlignment="1">
      <alignment vertical="top" wrapText="1"/>
    </xf>
    <xf numFmtId="49" fontId="47" fillId="33" borderId="14" xfId="0" applyNumberFormat="1" applyFont="1" applyFill="1" applyBorder="1" applyAlignment="1">
      <alignment/>
    </xf>
    <xf numFmtId="172" fontId="47" fillId="33" borderId="14" xfId="0" applyNumberFormat="1" applyFont="1" applyFill="1" applyBorder="1" applyAlignment="1">
      <alignment/>
    </xf>
    <xf numFmtId="172" fontId="47" fillId="33" borderId="15" xfId="0" applyNumberFormat="1" applyFont="1" applyFill="1" applyBorder="1" applyAlignment="1">
      <alignment/>
    </xf>
    <xf numFmtId="0" fontId="48" fillId="33" borderId="16" xfId="0" applyFont="1" applyFill="1" applyBorder="1" applyAlignment="1">
      <alignment horizontal="center" vertical="center" wrapText="1"/>
    </xf>
    <xf numFmtId="49" fontId="48" fillId="33" borderId="17" xfId="0" applyNumberFormat="1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vertical="top" wrapText="1"/>
    </xf>
    <xf numFmtId="49" fontId="47" fillId="33" borderId="20" xfId="0" applyNumberFormat="1" applyFont="1" applyFill="1" applyBorder="1" applyAlignment="1">
      <alignment/>
    </xf>
    <xf numFmtId="172" fontId="47" fillId="33" borderId="20" xfId="0" applyNumberFormat="1" applyFont="1" applyFill="1" applyBorder="1" applyAlignment="1">
      <alignment/>
    </xf>
    <xf numFmtId="172" fontId="47" fillId="33" borderId="21" xfId="0" applyNumberFormat="1" applyFont="1" applyFill="1" applyBorder="1" applyAlignment="1">
      <alignment/>
    </xf>
    <xf numFmtId="0" fontId="48" fillId="33" borderId="22" xfId="0" applyFont="1" applyFill="1" applyBorder="1" applyAlignment="1">
      <alignment horizontal="center" vertical="center" wrapText="1"/>
    </xf>
    <xf numFmtId="49" fontId="48" fillId="33" borderId="23" xfId="0" applyNumberFormat="1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48" fillId="33" borderId="23" xfId="0" applyFont="1" applyFill="1" applyBorder="1" applyAlignment="1">
      <alignment horizontal="center" vertical="center" wrapText="1"/>
    </xf>
    <xf numFmtId="0" fontId="48" fillId="33" borderId="24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17"/>
  <sheetViews>
    <sheetView tabSelected="1" zoomScalePageLayoutView="0" workbookViewId="0" topLeftCell="A1">
      <selection activeCell="B5" sqref="B5"/>
    </sheetView>
  </sheetViews>
  <sheetFormatPr defaultColWidth="9.33203125" defaultRowHeight="11.25"/>
  <cols>
    <col min="1" max="1" width="11.5" style="8" customWidth="1"/>
    <col min="2" max="2" width="91.66015625" style="3" customWidth="1"/>
    <col min="3" max="3" width="41.5" style="4" customWidth="1"/>
    <col min="4" max="4" width="28.16015625" style="4" customWidth="1"/>
    <col min="5" max="5" width="23.16015625" style="3" customWidth="1"/>
    <col min="6" max="6" width="18" style="3" customWidth="1"/>
    <col min="7" max="15" width="9.33203125" style="8" customWidth="1"/>
    <col min="16" max="16384" width="9.33203125" style="8" customWidth="1"/>
  </cols>
  <sheetData>
    <row r="1" spans="3:4" s="3" customFormat="1" ht="15.75">
      <c r="C1" s="4"/>
      <c r="D1" s="4"/>
    </row>
    <row r="2" spans="2:6" s="3" customFormat="1" ht="36.75" customHeight="1">
      <c r="B2" s="33" t="s">
        <v>413</v>
      </c>
      <c r="C2" s="33"/>
      <c r="D2" s="33"/>
      <c r="E2" s="33"/>
      <c r="F2" s="5"/>
    </row>
    <row r="3" spans="2:6" s="3" customFormat="1" ht="15.75">
      <c r="B3" s="5"/>
      <c r="C3" s="5"/>
      <c r="D3" s="5"/>
      <c r="E3" s="5"/>
      <c r="F3" s="5"/>
    </row>
    <row r="4" spans="3:6" s="3" customFormat="1" ht="16.5" thickBot="1">
      <c r="C4" s="4"/>
      <c r="D4" s="4"/>
      <c r="E4" s="6"/>
      <c r="F4" s="6" t="s">
        <v>424</v>
      </c>
    </row>
    <row r="5" spans="2:6" s="7" customFormat="1" ht="145.5" customHeight="1" thickBot="1">
      <c r="B5" s="19" t="s">
        <v>230</v>
      </c>
      <c r="C5" s="20" t="s">
        <v>0</v>
      </c>
      <c r="D5" s="21" t="s">
        <v>386</v>
      </c>
      <c r="E5" s="22" t="s">
        <v>412</v>
      </c>
      <c r="F5" s="23" t="s">
        <v>379</v>
      </c>
    </row>
    <row r="6" spans="2:6" s="7" customFormat="1" ht="15.75" customHeight="1" thickBot="1">
      <c r="B6" s="28">
        <v>1</v>
      </c>
      <c r="C6" s="29" t="s">
        <v>411</v>
      </c>
      <c r="D6" s="30">
        <v>3</v>
      </c>
      <c r="E6" s="31">
        <v>4</v>
      </c>
      <c r="F6" s="32">
        <v>5</v>
      </c>
    </row>
    <row r="7" spans="2:6" ht="15.75">
      <c r="B7" s="24" t="s">
        <v>1</v>
      </c>
      <c r="C7" s="25" t="s">
        <v>2</v>
      </c>
      <c r="D7" s="26">
        <f>SUM(D8,D148)</f>
        <v>4035525.2</v>
      </c>
      <c r="E7" s="26">
        <f>SUM(E8,E148)</f>
        <v>2695804.5</v>
      </c>
      <c r="F7" s="27">
        <f>SUM(E7/D7)*100</f>
        <v>66.80182544765177</v>
      </c>
    </row>
    <row r="8" spans="2:6" ht="15.75">
      <c r="B8" s="9" t="s">
        <v>3</v>
      </c>
      <c r="C8" s="1" t="s">
        <v>4</v>
      </c>
      <c r="D8" s="2">
        <f>SUM(D9,D15,D21,D37,D45,D52,D63,D83,D90,D99,D112,D143)</f>
        <v>1141046.0000000002</v>
      </c>
      <c r="E8" s="2">
        <f>SUM(E9,E15,E21,E37,E45,E52,E63,E83,E90,E99,E112,E143)</f>
        <v>852208.9</v>
      </c>
      <c r="F8" s="10">
        <f aca="true" t="shared" si="0" ref="F8:F77">SUM(E8/D8)*100</f>
        <v>74.68663840020471</v>
      </c>
    </row>
    <row r="9" spans="2:6" ht="15.75">
      <c r="B9" s="9" t="s">
        <v>5</v>
      </c>
      <c r="C9" s="1" t="s">
        <v>6</v>
      </c>
      <c r="D9" s="2">
        <f>SUM(D10)</f>
        <v>656886.1000000001</v>
      </c>
      <c r="E9" s="2">
        <f>SUM(E10)</f>
        <v>499109.3</v>
      </c>
      <c r="F9" s="10">
        <f t="shared" si="0"/>
        <v>75.98110235549206</v>
      </c>
    </row>
    <row r="10" spans="2:6" ht="24" customHeight="1">
      <c r="B10" s="9" t="s">
        <v>7</v>
      </c>
      <c r="C10" s="1" t="s">
        <v>8</v>
      </c>
      <c r="D10" s="2">
        <f>SUM(D11,D12,D13,D14)</f>
        <v>656886.1000000001</v>
      </c>
      <c r="E10" s="2">
        <f>SUM(E11,E12,E13,E14)</f>
        <v>499109.3</v>
      </c>
      <c r="F10" s="10">
        <f t="shared" si="0"/>
        <v>75.98110235549206</v>
      </c>
    </row>
    <row r="11" spans="2:6" ht="89.25" customHeight="1">
      <c r="B11" s="9" t="s">
        <v>243</v>
      </c>
      <c r="C11" s="1" t="s">
        <v>9</v>
      </c>
      <c r="D11" s="2">
        <v>651303.8</v>
      </c>
      <c r="E11" s="2">
        <v>493366.6</v>
      </c>
      <c r="F11" s="10">
        <f t="shared" si="0"/>
        <v>75.75060977688139</v>
      </c>
    </row>
    <row r="12" spans="2:6" ht="120.75" customHeight="1">
      <c r="B12" s="9" t="s">
        <v>10</v>
      </c>
      <c r="C12" s="1" t="s">
        <v>11</v>
      </c>
      <c r="D12" s="2">
        <v>2048</v>
      </c>
      <c r="E12" s="2">
        <v>836.8</v>
      </c>
      <c r="F12" s="10">
        <f t="shared" si="0"/>
        <v>40.859375</v>
      </c>
    </row>
    <row r="13" spans="2:6" ht="51" customHeight="1">
      <c r="B13" s="9" t="s">
        <v>12</v>
      </c>
      <c r="C13" s="1" t="s">
        <v>13</v>
      </c>
      <c r="D13" s="2">
        <v>1280</v>
      </c>
      <c r="E13" s="2">
        <v>1369.4</v>
      </c>
      <c r="F13" s="10">
        <f t="shared" si="0"/>
        <v>106.984375</v>
      </c>
    </row>
    <row r="14" spans="2:6" ht="92.25" customHeight="1">
      <c r="B14" s="9" t="s">
        <v>244</v>
      </c>
      <c r="C14" s="1" t="s">
        <v>14</v>
      </c>
      <c r="D14" s="2">
        <v>2254.3</v>
      </c>
      <c r="E14" s="2">
        <v>3536.5</v>
      </c>
      <c r="F14" s="10">
        <f t="shared" si="0"/>
        <v>156.87796655281016</v>
      </c>
    </row>
    <row r="15" spans="2:6" ht="33.75" customHeight="1">
      <c r="B15" s="9" t="s">
        <v>340</v>
      </c>
      <c r="C15" s="1" t="s">
        <v>334</v>
      </c>
      <c r="D15" s="2">
        <f>D16</f>
        <v>9670.8</v>
      </c>
      <c r="E15" s="2">
        <f>E16</f>
        <v>10224.400000000001</v>
      </c>
      <c r="F15" s="10">
        <f t="shared" si="0"/>
        <v>105.7244488563511</v>
      </c>
    </row>
    <row r="16" spans="2:6" ht="36.75" customHeight="1">
      <c r="B16" s="9" t="s">
        <v>339</v>
      </c>
      <c r="C16" s="1" t="s">
        <v>333</v>
      </c>
      <c r="D16" s="2">
        <f>SUM(D17,D18,D19,D20)</f>
        <v>9670.8</v>
      </c>
      <c r="E16" s="2">
        <f>SUM(E17,E18,E19,E20)</f>
        <v>10224.400000000001</v>
      </c>
      <c r="F16" s="10">
        <f t="shared" si="0"/>
        <v>105.7244488563511</v>
      </c>
    </row>
    <row r="17" spans="2:6" ht="69.75" customHeight="1">
      <c r="B17" s="9" t="s">
        <v>338</v>
      </c>
      <c r="C17" s="1" t="s">
        <v>332</v>
      </c>
      <c r="D17" s="2">
        <v>3820</v>
      </c>
      <c r="E17" s="2">
        <v>3436.5</v>
      </c>
      <c r="F17" s="10">
        <f t="shared" si="0"/>
        <v>89.96073298429319</v>
      </c>
    </row>
    <row r="18" spans="2:6" ht="85.5" customHeight="1">
      <c r="B18" s="9" t="s">
        <v>337</v>
      </c>
      <c r="C18" s="1" t="s">
        <v>331</v>
      </c>
      <c r="D18" s="2">
        <v>77.3</v>
      </c>
      <c r="E18" s="2">
        <v>54.8</v>
      </c>
      <c r="F18" s="10">
        <f t="shared" si="0"/>
        <v>70.89262613195343</v>
      </c>
    </row>
    <row r="19" spans="2:6" ht="71.25" customHeight="1">
      <c r="B19" s="9" t="s">
        <v>336</v>
      </c>
      <c r="C19" s="1" t="s">
        <v>330</v>
      </c>
      <c r="D19" s="2">
        <v>5773.5</v>
      </c>
      <c r="E19" s="2">
        <v>7207.6</v>
      </c>
      <c r="F19" s="10">
        <f t="shared" si="0"/>
        <v>124.83935221269596</v>
      </c>
    </row>
    <row r="20" spans="2:6" ht="69.75" customHeight="1">
      <c r="B20" s="9" t="s">
        <v>335</v>
      </c>
      <c r="C20" s="1" t="s">
        <v>329</v>
      </c>
      <c r="D20" s="2">
        <v>0</v>
      </c>
      <c r="E20" s="2">
        <v>-474.5</v>
      </c>
      <c r="F20" s="10">
        <v>0</v>
      </c>
    </row>
    <row r="21" spans="2:6" ht="20.25" customHeight="1">
      <c r="B21" s="9" t="s">
        <v>15</v>
      </c>
      <c r="C21" s="1" t="s">
        <v>16</v>
      </c>
      <c r="D21" s="2">
        <f>SUM(D22,D30,D33,D35)</f>
        <v>135800.5</v>
      </c>
      <c r="E21" s="2">
        <f>SUM(E22,E30,E33,E35)</f>
        <v>105191.00000000001</v>
      </c>
      <c r="F21" s="10">
        <f t="shared" si="0"/>
        <v>77.45995044200869</v>
      </c>
    </row>
    <row r="22" spans="2:6" ht="39" customHeight="1">
      <c r="B22" s="9" t="s">
        <v>17</v>
      </c>
      <c r="C22" s="1" t="s">
        <v>18</v>
      </c>
      <c r="D22" s="2">
        <f>SUM(D23,D26,D29)</f>
        <v>84250.5</v>
      </c>
      <c r="E22" s="2">
        <f>SUM(E23,E26,E29)</f>
        <v>65260.9</v>
      </c>
      <c r="F22" s="10">
        <f t="shared" si="0"/>
        <v>77.46054919555374</v>
      </c>
    </row>
    <row r="23" spans="2:6" ht="39" customHeight="1">
      <c r="B23" s="9" t="s">
        <v>19</v>
      </c>
      <c r="C23" s="1" t="s">
        <v>20</v>
      </c>
      <c r="D23" s="2">
        <f>SUM(D24,D25)</f>
        <v>69558</v>
      </c>
      <c r="E23" s="2">
        <f>SUM(E24,E25)</f>
        <v>52351.6</v>
      </c>
      <c r="F23" s="10">
        <f t="shared" si="0"/>
        <v>75.26323356048191</v>
      </c>
    </row>
    <row r="24" spans="2:6" ht="39.75" customHeight="1">
      <c r="B24" s="9" t="s">
        <v>19</v>
      </c>
      <c r="C24" s="1" t="s">
        <v>21</v>
      </c>
      <c r="D24" s="2">
        <v>69558</v>
      </c>
      <c r="E24" s="2">
        <v>52349.6</v>
      </c>
      <c r="F24" s="10">
        <f t="shared" si="0"/>
        <v>75.2603582621697</v>
      </c>
    </row>
    <row r="25" spans="2:6" ht="54" customHeight="1">
      <c r="B25" s="9" t="s">
        <v>22</v>
      </c>
      <c r="C25" s="1" t="s">
        <v>23</v>
      </c>
      <c r="D25" s="2">
        <v>0</v>
      </c>
      <c r="E25" s="2">
        <v>2</v>
      </c>
      <c r="F25" s="10">
        <v>0</v>
      </c>
    </row>
    <row r="26" spans="2:6" ht="39.75" customHeight="1">
      <c r="B26" s="9" t="s">
        <v>24</v>
      </c>
      <c r="C26" s="1" t="s">
        <v>25</v>
      </c>
      <c r="D26" s="2">
        <f>SUM(D27,D28)</f>
        <v>12579.1</v>
      </c>
      <c r="E26" s="2">
        <f>SUM(E27,E28)</f>
        <v>10405.4</v>
      </c>
      <c r="F26" s="10">
        <f t="shared" si="0"/>
        <v>82.71974942563457</v>
      </c>
    </row>
    <row r="27" spans="2:6" ht="33.75" customHeight="1">
      <c r="B27" s="9" t="s">
        <v>24</v>
      </c>
      <c r="C27" s="1" t="s">
        <v>26</v>
      </c>
      <c r="D27" s="2">
        <v>12579.1</v>
      </c>
      <c r="E27" s="2">
        <v>10405.4</v>
      </c>
      <c r="F27" s="10">
        <f t="shared" si="0"/>
        <v>82.71974942563457</v>
      </c>
    </row>
    <row r="28" spans="2:6" ht="58.5" customHeight="1">
      <c r="B28" s="9" t="s">
        <v>27</v>
      </c>
      <c r="C28" s="1" t="s">
        <v>28</v>
      </c>
      <c r="D28" s="2">
        <v>0</v>
      </c>
      <c r="E28" s="2">
        <v>0</v>
      </c>
      <c r="F28" s="10">
        <v>0</v>
      </c>
    </row>
    <row r="29" spans="2:6" ht="36.75" customHeight="1">
      <c r="B29" s="9" t="s">
        <v>29</v>
      </c>
      <c r="C29" s="1" t="s">
        <v>30</v>
      </c>
      <c r="D29" s="2">
        <v>2113.4</v>
      </c>
      <c r="E29" s="2">
        <v>2503.9</v>
      </c>
      <c r="F29" s="10">
        <f t="shared" si="0"/>
        <v>118.47733509983914</v>
      </c>
    </row>
    <row r="30" spans="2:6" ht="29.25" customHeight="1">
      <c r="B30" s="9" t="s">
        <v>31</v>
      </c>
      <c r="C30" s="1" t="s">
        <v>32</v>
      </c>
      <c r="D30" s="2">
        <f>SUM(D31,D32)</f>
        <v>48400</v>
      </c>
      <c r="E30" s="2">
        <f>SUM(E31,E32)</f>
        <v>35422.9</v>
      </c>
      <c r="F30" s="10">
        <f t="shared" si="0"/>
        <v>73.18780991735537</v>
      </c>
    </row>
    <row r="31" spans="2:6" ht="23.25" customHeight="1">
      <c r="B31" s="9" t="s">
        <v>31</v>
      </c>
      <c r="C31" s="1" t="s">
        <v>33</v>
      </c>
      <c r="D31" s="2">
        <v>48400</v>
      </c>
      <c r="E31" s="2">
        <v>35400.1</v>
      </c>
      <c r="F31" s="10">
        <f t="shared" si="0"/>
        <v>73.14070247933884</v>
      </c>
    </row>
    <row r="32" spans="2:6" ht="37.5" customHeight="1">
      <c r="B32" s="9" t="s">
        <v>34</v>
      </c>
      <c r="C32" s="1" t="s">
        <v>35</v>
      </c>
      <c r="D32" s="2">
        <v>0</v>
      </c>
      <c r="E32" s="2">
        <v>22.8</v>
      </c>
      <c r="F32" s="10">
        <v>0</v>
      </c>
    </row>
    <row r="33" spans="2:6" ht="25.5" customHeight="1">
      <c r="B33" s="9" t="s">
        <v>36</v>
      </c>
      <c r="C33" s="1" t="s">
        <v>37</v>
      </c>
      <c r="D33" s="2">
        <f>SUM(D34)</f>
        <v>150</v>
      </c>
      <c r="E33" s="2">
        <f>SUM(E34)</f>
        <v>311.6</v>
      </c>
      <c r="F33" s="10">
        <f t="shared" si="0"/>
        <v>207.73333333333338</v>
      </c>
    </row>
    <row r="34" spans="2:6" ht="28.5" customHeight="1">
      <c r="B34" s="9" t="s">
        <v>36</v>
      </c>
      <c r="C34" s="1" t="s">
        <v>38</v>
      </c>
      <c r="D34" s="2">
        <v>150</v>
      </c>
      <c r="E34" s="2">
        <v>311.6</v>
      </c>
      <c r="F34" s="10">
        <f t="shared" si="0"/>
        <v>207.73333333333338</v>
      </c>
    </row>
    <row r="35" spans="2:6" ht="41.25" customHeight="1">
      <c r="B35" s="9" t="s">
        <v>247</v>
      </c>
      <c r="C35" s="1" t="s">
        <v>248</v>
      </c>
      <c r="D35" s="2">
        <f>SUM(D36)</f>
        <v>3000</v>
      </c>
      <c r="E35" s="2">
        <f>SUM(E36)</f>
        <v>4195.6</v>
      </c>
      <c r="F35" s="10">
        <f t="shared" si="0"/>
        <v>139.85333333333335</v>
      </c>
    </row>
    <row r="36" spans="2:6" ht="40.5" customHeight="1">
      <c r="B36" s="9" t="s">
        <v>249</v>
      </c>
      <c r="C36" s="1" t="s">
        <v>250</v>
      </c>
      <c r="D36" s="2">
        <v>3000</v>
      </c>
      <c r="E36" s="2">
        <v>4195.6</v>
      </c>
      <c r="F36" s="10">
        <f t="shared" si="0"/>
        <v>139.85333333333335</v>
      </c>
    </row>
    <row r="37" spans="2:6" ht="21" customHeight="1">
      <c r="B37" s="9" t="s">
        <v>39</v>
      </c>
      <c r="C37" s="1" t="s">
        <v>40</v>
      </c>
      <c r="D37" s="2">
        <f>SUM(D38,D40)</f>
        <v>34348.3</v>
      </c>
      <c r="E37" s="2">
        <f>SUM(E38,E40)</f>
        <v>20340.4</v>
      </c>
      <c r="F37" s="10">
        <f t="shared" si="0"/>
        <v>59.2180690165161</v>
      </c>
    </row>
    <row r="38" spans="2:6" ht="27" customHeight="1">
      <c r="B38" s="9" t="s">
        <v>41</v>
      </c>
      <c r="C38" s="1" t="s">
        <v>42</v>
      </c>
      <c r="D38" s="2">
        <f>SUM(D39)</f>
        <v>16148.3</v>
      </c>
      <c r="E38" s="2">
        <f>SUM(E39)</f>
        <v>3040.9</v>
      </c>
      <c r="F38" s="10">
        <f t="shared" si="0"/>
        <v>18.83108438659178</v>
      </c>
    </row>
    <row r="39" spans="2:6" ht="51.75" customHeight="1">
      <c r="B39" s="9" t="s">
        <v>43</v>
      </c>
      <c r="C39" s="1" t="s">
        <v>44</v>
      </c>
      <c r="D39" s="2">
        <v>16148.3</v>
      </c>
      <c r="E39" s="2">
        <v>3040.9</v>
      </c>
      <c r="F39" s="10">
        <f t="shared" si="0"/>
        <v>18.83108438659178</v>
      </c>
    </row>
    <row r="40" spans="2:6" ht="19.5" customHeight="1">
      <c r="B40" s="9" t="s">
        <v>45</v>
      </c>
      <c r="C40" s="1" t="s">
        <v>46</v>
      </c>
      <c r="D40" s="2">
        <f>SUM(D41,D43)</f>
        <v>18200</v>
      </c>
      <c r="E40" s="2">
        <f>SUM(E41,E43)</f>
        <v>17299.5</v>
      </c>
      <c r="F40" s="10">
        <f t="shared" si="0"/>
        <v>95.0521978021978</v>
      </c>
    </row>
    <row r="41" spans="2:6" ht="28.5" customHeight="1">
      <c r="B41" s="9" t="s">
        <v>359</v>
      </c>
      <c r="C41" s="1" t="s">
        <v>360</v>
      </c>
      <c r="D41" s="2">
        <f>SUM(D42)</f>
        <v>17000</v>
      </c>
      <c r="E41" s="2">
        <f>SUM(E42)</f>
        <v>16977.3</v>
      </c>
      <c r="F41" s="10">
        <f t="shared" si="0"/>
        <v>99.86647058823529</v>
      </c>
    </row>
    <row r="42" spans="2:6" ht="39" customHeight="1">
      <c r="B42" s="9" t="s">
        <v>364</v>
      </c>
      <c r="C42" s="1" t="s">
        <v>361</v>
      </c>
      <c r="D42" s="2">
        <v>17000</v>
      </c>
      <c r="E42" s="2">
        <v>16977.3</v>
      </c>
      <c r="F42" s="10">
        <f t="shared" si="0"/>
        <v>99.86647058823529</v>
      </c>
    </row>
    <row r="43" spans="2:6" ht="26.25" customHeight="1">
      <c r="B43" s="9" t="s">
        <v>362</v>
      </c>
      <c r="C43" s="1" t="s">
        <v>363</v>
      </c>
      <c r="D43" s="2">
        <f>SUM(D44)</f>
        <v>1200</v>
      </c>
      <c r="E43" s="2">
        <f>SUM(E44)</f>
        <v>322.2</v>
      </c>
      <c r="F43" s="10">
        <f t="shared" si="0"/>
        <v>26.85</v>
      </c>
    </row>
    <row r="44" spans="2:6" ht="42.75" customHeight="1">
      <c r="B44" s="9" t="s">
        <v>365</v>
      </c>
      <c r="C44" s="1" t="s">
        <v>366</v>
      </c>
      <c r="D44" s="2">
        <v>1200</v>
      </c>
      <c r="E44" s="2">
        <v>322.2</v>
      </c>
      <c r="F44" s="10">
        <f t="shared" si="0"/>
        <v>26.85</v>
      </c>
    </row>
    <row r="45" spans="2:6" ht="17.25" customHeight="1">
      <c r="B45" s="9" t="s">
        <v>47</v>
      </c>
      <c r="C45" s="1" t="s">
        <v>48</v>
      </c>
      <c r="D45" s="2">
        <f>SUM(D46,D48)</f>
        <v>9020</v>
      </c>
      <c r="E45" s="2">
        <f>SUM(E46,E48)</f>
        <v>6421.700000000001</v>
      </c>
      <c r="F45" s="10">
        <f t="shared" si="0"/>
        <v>71.19401330376941</v>
      </c>
    </row>
    <row r="46" spans="2:6" ht="36" customHeight="1">
      <c r="B46" s="9" t="s">
        <v>49</v>
      </c>
      <c r="C46" s="1" t="s">
        <v>50</v>
      </c>
      <c r="D46" s="2">
        <f>SUM(D47)</f>
        <v>9000</v>
      </c>
      <c r="E46" s="2">
        <f>SUM(E47)</f>
        <v>6397.1</v>
      </c>
      <c r="F46" s="10">
        <f t="shared" si="0"/>
        <v>71.0788888888889</v>
      </c>
    </row>
    <row r="47" spans="2:6" ht="54" customHeight="1">
      <c r="B47" s="9" t="s">
        <v>231</v>
      </c>
      <c r="C47" s="1" t="s">
        <v>51</v>
      </c>
      <c r="D47" s="2">
        <v>9000</v>
      </c>
      <c r="E47" s="2">
        <v>6397.1</v>
      </c>
      <c r="F47" s="10">
        <f t="shared" si="0"/>
        <v>71.0788888888889</v>
      </c>
    </row>
    <row r="48" spans="2:6" ht="39.75" customHeight="1">
      <c r="B48" s="9" t="s">
        <v>52</v>
      </c>
      <c r="C48" s="1" t="s">
        <v>53</v>
      </c>
      <c r="D48" s="2">
        <f>D49+D50</f>
        <v>20</v>
      </c>
      <c r="E48" s="2">
        <f>E49+E50</f>
        <v>24.6</v>
      </c>
      <c r="F48" s="10">
        <f t="shared" si="0"/>
        <v>123</v>
      </c>
    </row>
    <row r="49" spans="2:6" ht="38.25" customHeight="1">
      <c r="B49" s="9" t="s">
        <v>240</v>
      </c>
      <c r="C49" s="1" t="s">
        <v>239</v>
      </c>
      <c r="D49" s="2">
        <v>10</v>
      </c>
      <c r="E49" s="2">
        <v>15</v>
      </c>
      <c r="F49" s="10">
        <f t="shared" si="0"/>
        <v>150</v>
      </c>
    </row>
    <row r="50" spans="2:6" ht="66" customHeight="1">
      <c r="B50" s="9" t="s">
        <v>342</v>
      </c>
      <c r="C50" s="1" t="s">
        <v>326</v>
      </c>
      <c r="D50" s="2">
        <f>SUM(D51)</f>
        <v>10</v>
      </c>
      <c r="E50" s="2">
        <f>SUM(E51)</f>
        <v>9.6</v>
      </c>
      <c r="F50" s="10">
        <f t="shared" si="0"/>
        <v>96</v>
      </c>
    </row>
    <row r="51" spans="2:6" ht="84.75" customHeight="1">
      <c r="B51" s="9" t="s">
        <v>341</v>
      </c>
      <c r="C51" s="1" t="s">
        <v>327</v>
      </c>
      <c r="D51" s="2">
        <v>10</v>
      </c>
      <c r="E51" s="2">
        <v>9.6</v>
      </c>
      <c r="F51" s="10">
        <f t="shared" si="0"/>
        <v>96</v>
      </c>
    </row>
    <row r="52" spans="2:6" ht="37.5" customHeight="1">
      <c r="B52" s="9" t="s">
        <v>54</v>
      </c>
      <c r="C52" s="1" t="s">
        <v>55</v>
      </c>
      <c r="D52" s="2">
        <f>SUM(D53,D56)</f>
        <v>0</v>
      </c>
      <c r="E52" s="2">
        <f>SUM(E53,E56)</f>
        <v>0</v>
      </c>
      <c r="F52" s="10">
        <v>0</v>
      </c>
    </row>
    <row r="53" spans="2:6" ht="21.75" customHeight="1">
      <c r="B53" s="9" t="s">
        <v>56</v>
      </c>
      <c r="C53" s="1" t="s">
        <v>57</v>
      </c>
      <c r="D53" s="2">
        <f>SUM(D54)</f>
        <v>0</v>
      </c>
      <c r="E53" s="2">
        <f>SUM(E54)</f>
        <v>0</v>
      </c>
      <c r="F53" s="10">
        <v>0</v>
      </c>
    </row>
    <row r="54" spans="2:6" ht="33" customHeight="1">
      <c r="B54" s="9" t="s">
        <v>58</v>
      </c>
      <c r="C54" s="1" t="s">
        <v>59</v>
      </c>
      <c r="D54" s="2">
        <f>SUM(D55)</f>
        <v>0</v>
      </c>
      <c r="E54" s="2">
        <f>SUM(E55)</f>
        <v>0</v>
      </c>
      <c r="F54" s="10">
        <v>0</v>
      </c>
    </row>
    <row r="55" spans="2:6" ht="38.25" customHeight="1">
      <c r="B55" s="9" t="s">
        <v>60</v>
      </c>
      <c r="C55" s="1" t="s">
        <v>61</v>
      </c>
      <c r="D55" s="2">
        <v>0</v>
      </c>
      <c r="E55" s="2">
        <v>0</v>
      </c>
      <c r="F55" s="10">
        <v>0</v>
      </c>
    </row>
    <row r="56" spans="2:6" ht="20.25" customHeight="1">
      <c r="B56" s="9" t="s">
        <v>62</v>
      </c>
      <c r="C56" s="1" t="s">
        <v>63</v>
      </c>
      <c r="D56" s="2">
        <f>SUM(D59,D61,D57)</f>
        <v>0</v>
      </c>
      <c r="E56" s="2">
        <f>SUM(E59,E61,E57)</f>
        <v>0</v>
      </c>
      <c r="F56" s="10">
        <v>0</v>
      </c>
    </row>
    <row r="57" spans="2:6" ht="19.5" customHeight="1">
      <c r="B57" s="9" t="s">
        <v>253</v>
      </c>
      <c r="C57" s="1" t="s">
        <v>251</v>
      </c>
      <c r="D57" s="2">
        <f>SUM(D58)</f>
        <v>0</v>
      </c>
      <c r="E57" s="2">
        <f>SUM(E58)</f>
        <v>0</v>
      </c>
      <c r="F57" s="10">
        <v>0</v>
      </c>
    </row>
    <row r="58" spans="2:6" ht="24" customHeight="1">
      <c r="B58" s="9" t="s">
        <v>254</v>
      </c>
      <c r="C58" s="1" t="s">
        <v>252</v>
      </c>
      <c r="D58" s="2">
        <v>0</v>
      </c>
      <c r="E58" s="2">
        <v>0</v>
      </c>
      <c r="F58" s="10">
        <v>0</v>
      </c>
    </row>
    <row r="59" spans="2:6" ht="54.75" customHeight="1">
      <c r="B59" s="9" t="s">
        <v>64</v>
      </c>
      <c r="C59" s="1" t="s">
        <v>65</v>
      </c>
      <c r="D59" s="2">
        <f>SUM(D60)</f>
        <v>0</v>
      </c>
      <c r="E59" s="2">
        <f>SUM(E60)</f>
        <v>0</v>
      </c>
      <c r="F59" s="10">
        <v>0</v>
      </c>
    </row>
    <row r="60" spans="2:6" ht="63" customHeight="1">
      <c r="B60" s="9" t="s">
        <v>66</v>
      </c>
      <c r="C60" s="1" t="s">
        <v>67</v>
      </c>
      <c r="D60" s="2">
        <v>0</v>
      </c>
      <c r="E60" s="2">
        <v>0</v>
      </c>
      <c r="F60" s="10">
        <v>0</v>
      </c>
    </row>
    <row r="61" spans="2:6" ht="21.75" customHeight="1">
      <c r="B61" s="9" t="s">
        <v>68</v>
      </c>
      <c r="C61" s="1" t="s">
        <v>69</v>
      </c>
      <c r="D61" s="2">
        <f>SUM(D62)</f>
        <v>0</v>
      </c>
      <c r="E61" s="2">
        <f>SUM(E62)</f>
        <v>0</v>
      </c>
      <c r="F61" s="10">
        <v>0</v>
      </c>
    </row>
    <row r="62" spans="2:6" ht="38.25" customHeight="1">
      <c r="B62" s="9" t="s">
        <v>70</v>
      </c>
      <c r="C62" s="1" t="s">
        <v>71</v>
      </c>
      <c r="D62" s="2">
        <v>0</v>
      </c>
      <c r="E62" s="2">
        <v>0</v>
      </c>
      <c r="F62" s="10">
        <v>0</v>
      </c>
    </row>
    <row r="63" spans="2:6" ht="38.25" customHeight="1">
      <c r="B63" s="9" t="s">
        <v>72</v>
      </c>
      <c r="C63" s="1" t="s">
        <v>73</v>
      </c>
      <c r="D63" s="2">
        <f>SUM(D64,D66,D68,D77,D80)</f>
        <v>234328.3</v>
      </c>
      <c r="E63" s="2">
        <f>SUM(E64,E66,E68,E77,E80)</f>
        <v>144290.3</v>
      </c>
      <c r="F63" s="10">
        <f t="shared" si="0"/>
        <v>61.57613058260568</v>
      </c>
    </row>
    <row r="64" spans="2:6" ht="77.25" customHeight="1">
      <c r="B64" s="9" t="s">
        <v>414</v>
      </c>
      <c r="C64" s="1" t="s">
        <v>415</v>
      </c>
      <c r="D64" s="2">
        <f>SUM(D65)</f>
        <v>0</v>
      </c>
      <c r="E64" s="2">
        <f>SUM(E65)</f>
        <v>205.8</v>
      </c>
      <c r="F64" s="10">
        <v>0</v>
      </c>
    </row>
    <row r="65" spans="2:6" ht="52.5" customHeight="1">
      <c r="B65" s="9" t="s">
        <v>416</v>
      </c>
      <c r="C65" s="1" t="s">
        <v>417</v>
      </c>
      <c r="D65" s="2">
        <v>0</v>
      </c>
      <c r="E65" s="2">
        <v>205.8</v>
      </c>
      <c r="F65" s="10">
        <v>0</v>
      </c>
    </row>
    <row r="66" spans="2:6" ht="39" customHeight="1">
      <c r="B66" s="9" t="s">
        <v>74</v>
      </c>
      <c r="C66" s="1" t="s">
        <v>75</v>
      </c>
      <c r="D66" s="2">
        <f>SUM(D67)</f>
        <v>0</v>
      </c>
      <c r="E66" s="2">
        <f>SUM(E67)</f>
        <v>0</v>
      </c>
      <c r="F66" s="10">
        <v>0</v>
      </c>
    </row>
    <row r="67" spans="2:6" ht="40.5" customHeight="1">
      <c r="B67" s="9" t="s">
        <v>76</v>
      </c>
      <c r="C67" s="1" t="s">
        <v>77</v>
      </c>
      <c r="D67" s="2">
        <v>0</v>
      </c>
      <c r="E67" s="2">
        <v>0</v>
      </c>
      <c r="F67" s="10">
        <v>0</v>
      </c>
    </row>
    <row r="68" spans="2:6" ht="88.5" customHeight="1">
      <c r="B68" s="9" t="s">
        <v>78</v>
      </c>
      <c r="C68" s="1" t="s">
        <v>79</v>
      </c>
      <c r="D68" s="2">
        <f>SUM(D69,D71,D73,D75)</f>
        <v>233952</v>
      </c>
      <c r="E68" s="2">
        <f>SUM(E69,E71,E73,E75,)</f>
        <v>143777.80000000002</v>
      </c>
      <c r="F68" s="10">
        <f t="shared" si="0"/>
        <v>61.45611065517714</v>
      </c>
    </row>
    <row r="69" spans="2:6" ht="69" customHeight="1">
      <c r="B69" s="9" t="s">
        <v>80</v>
      </c>
      <c r="C69" s="1" t="s">
        <v>81</v>
      </c>
      <c r="D69" s="2">
        <f>SUM(D70)</f>
        <v>207459</v>
      </c>
      <c r="E69" s="2">
        <f>SUM(E70)</f>
        <v>122264.6</v>
      </c>
      <c r="F69" s="10">
        <f t="shared" si="0"/>
        <v>58.93434365344478</v>
      </c>
    </row>
    <row r="70" spans="2:6" ht="85.5" customHeight="1">
      <c r="B70" s="9" t="s">
        <v>82</v>
      </c>
      <c r="C70" s="1" t="s">
        <v>83</v>
      </c>
      <c r="D70" s="2">
        <v>207459</v>
      </c>
      <c r="E70" s="2">
        <v>122264.6</v>
      </c>
      <c r="F70" s="10">
        <f t="shared" si="0"/>
        <v>58.93434365344478</v>
      </c>
    </row>
    <row r="71" spans="2:6" ht="84.75" customHeight="1">
      <c r="B71" s="9" t="s">
        <v>84</v>
      </c>
      <c r="C71" s="1" t="s">
        <v>85</v>
      </c>
      <c r="D71" s="2">
        <f>SUM(D72)</f>
        <v>690</v>
      </c>
      <c r="E71" s="2">
        <f>SUM(E72)</f>
        <v>417.1</v>
      </c>
      <c r="F71" s="10">
        <f t="shared" si="0"/>
        <v>60.44927536231884</v>
      </c>
    </row>
    <row r="72" spans="2:6" ht="73.5" customHeight="1">
      <c r="B72" s="9" t="s">
        <v>86</v>
      </c>
      <c r="C72" s="1" t="s">
        <v>87</v>
      </c>
      <c r="D72" s="2">
        <v>690</v>
      </c>
      <c r="E72" s="2">
        <v>417.1</v>
      </c>
      <c r="F72" s="10">
        <f t="shared" si="0"/>
        <v>60.44927536231884</v>
      </c>
    </row>
    <row r="73" spans="2:6" ht="80.25" customHeight="1">
      <c r="B73" s="9" t="s">
        <v>88</v>
      </c>
      <c r="C73" s="1" t="s">
        <v>89</v>
      </c>
      <c r="D73" s="2">
        <f>SUM(D74)</f>
        <v>234</v>
      </c>
      <c r="E73" s="2">
        <f>SUM(E74)</f>
        <v>289.8</v>
      </c>
      <c r="F73" s="10">
        <f t="shared" si="0"/>
        <v>123.84615384615385</v>
      </c>
    </row>
    <row r="74" spans="2:6" ht="71.25" customHeight="1">
      <c r="B74" s="9" t="s">
        <v>90</v>
      </c>
      <c r="C74" s="1" t="s">
        <v>91</v>
      </c>
      <c r="D74" s="2">
        <v>234</v>
      </c>
      <c r="E74" s="2">
        <v>289.8</v>
      </c>
      <c r="F74" s="10">
        <f t="shared" si="0"/>
        <v>123.84615384615385</v>
      </c>
    </row>
    <row r="75" spans="2:6" ht="44.25" customHeight="1">
      <c r="B75" s="9" t="s">
        <v>257</v>
      </c>
      <c r="C75" s="1" t="s">
        <v>255</v>
      </c>
      <c r="D75" s="2">
        <f>SUM(D76)</f>
        <v>25569</v>
      </c>
      <c r="E75" s="2">
        <f>SUM(E76)</f>
        <v>20806.3</v>
      </c>
      <c r="F75" s="10">
        <f t="shared" si="0"/>
        <v>81.37314717040167</v>
      </c>
    </row>
    <row r="76" spans="2:6" ht="48.75" customHeight="1">
      <c r="B76" s="9" t="s">
        <v>258</v>
      </c>
      <c r="C76" s="1" t="s">
        <v>256</v>
      </c>
      <c r="D76" s="2">
        <v>25569</v>
      </c>
      <c r="E76" s="2">
        <v>20806.3</v>
      </c>
      <c r="F76" s="10">
        <f t="shared" si="0"/>
        <v>81.37314717040167</v>
      </c>
    </row>
    <row r="77" spans="2:6" ht="32.25" customHeight="1">
      <c r="B77" s="9" t="s">
        <v>92</v>
      </c>
      <c r="C77" s="1" t="s">
        <v>93</v>
      </c>
      <c r="D77" s="2">
        <f>SUM(D78)</f>
        <v>33.3</v>
      </c>
      <c r="E77" s="2">
        <f>SUM(E78)</f>
        <v>33.3</v>
      </c>
      <c r="F77" s="10">
        <f t="shared" si="0"/>
        <v>100</v>
      </c>
    </row>
    <row r="78" spans="2:6" ht="54" customHeight="1">
      <c r="B78" s="9" t="s">
        <v>94</v>
      </c>
      <c r="C78" s="1" t="s">
        <v>95</v>
      </c>
      <c r="D78" s="2">
        <f>SUM(D79)</f>
        <v>33.3</v>
      </c>
      <c r="E78" s="2">
        <f>SUM(E79)</f>
        <v>33.3</v>
      </c>
      <c r="F78" s="10">
        <f>SUM(E78/D78)*100</f>
        <v>100</v>
      </c>
    </row>
    <row r="79" spans="2:6" ht="54.75" customHeight="1">
      <c r="B79" s="9" t="s">
        <v>96</v>
      </c>
      <c r="C79" s="1" t="s">
        <v>97</v>
      </c>
      <c r="D79" s="2">
        <v>33.3</v>
      </c>
      <c r="E79" s="2">
        <v>33.3</v>
      </c>
      <c r="F79" s="10">
        <f>SUM(E79/D79)*100</f>
        <v>100</v>
      </c>
    </row>
    <row r="80" spans="2:6" ht="78" customHeight="1">
      <c r="B80" s="9" t="s">
        <v>358</v>
      </c>
      <c r="C80" s="1" t="s">
        <v>308</v>
      </c>
      <c r="D80" s="2">
        <f>SUM(D81)</f>
        <v>343</v>
      </c>
      <c r="E80" s="2">
        <f>SUM(E81)</f>
        <v>273.4</v>
      </c>
      <c r="F80" s="10">
        <f>SUM(E80/D80)*100</f>
        <v>79.70845481049562</v>
      </c>
    </row>
    <row r="81" spans="2:6" ht="81.75" customHeight="1">
      <c r="B81" s="9" t="s">
        <v>357</v>
      </c>
      <c r="C81" s="1" t="s">
        <v>307</v>
      </c>
      <c r="D81" s="2">
        <f>SUM(D82)</f>
        <v>343</v>
      </c>
      <c r="E81" s="2">
        <f>SUM(E82)</f>
        <v>273.4</v>
      </c>
      <c r="F81" s="10">
        <f>SUM(E81/D81)*100</f>
        <v>79.70845481049562</v>
      </c>
    </row>
    <row r="82" spans="2:6" ht="81.75" customHeight="1">
      <c r="B82" s="9" t="s">
        <v>309</v>
      </c>
      <c r="C82" s="1" t="s">
        <v>306</v>
      </c>
      <c r="D82" s="2">
        <v>343</v>
      </c>
      <c r="E82" s="2">
        <v>273.4</v>
      </c>
      <c r="F82" s="10">
        <f>SUM(E82/D82)*100</f>
        <v>79.70845481049562</v>
      </c>
    </row>
    <row r="83" spans="2:6" ht="20.25" customHeight="1">
      <c r="B83" s="9" t="s">
        <v>98</v>
      </c>
      <c r="C83" s="1" t="s">
        <v>99</v>
      </c>
      <c r="D83" s="2">
        <f>SUM(D84)</f>
        <v>6800</v>
      </c>
      <c r="E83" s="2">
        <f>SUM(E84)</f>
        <v>7345.700000000001</v>
      </c>
      <c r="F83" s="10">
        <f aca="true" t="shared" si="1" ref="F83:F90">SUM(E83/D83)*100</f>
        <v>108.02500000000002</v>
      </c>
    </row>
    <row r="84" spans="2:6" ht="21" customHeight="1">
      <c r="B84" s="9" t="s">
        <v>100</v>
      </c>
      <c r="C84" s="1" t="s">
        <v>101</v>
      </c>
      <c r="D84" s="2">
        <f>SUM(D85,D86,D87,D88,D89)</f>
        <v>6800</v>
      </c>
      <c r="E84" s="2">
        <f>SUM(E85+E86+E87+E88+E89)</f>
        <v>7345.700000000001</v>
      </c>
      <c r="F84" s="10">
        <f t="shared" si="1"/>
        <v>108.02500000000002</v>
      </c>
    </row>
    <row r="85" spans="2:6" ht="34.5" customHeight="1">
      <c r="B85" s="9" t="s">
        <v>102</v>
      </c>
      <c r="C85" s="1" t="s">
        <v>103</v>
      </c>
      <c r="D85" s="2">
        <v>540</v>
      </c>
      <c r="E85" s="2">
        <v>459.5</v>
      </c>
      <c r="F85" s="10">
        <f t="shared" si="1"/>
        <v>85.0925925925926</v>
      </c>
    </row>
    <row r="86" spans="2:6" ht="34.5" customHeight="1">
      <c r="B86" s="9" t="s">
        <v>104</v>
      </c>
      <c r="C86" s="1" t="s">
        <v>105</v>
      </c>
      <c r="D86" s="2">
        <v>0</v>
      </c>
      <c r="E86" s="2">
        <v>51.3</v>
      </c>
      <c r="F86" s="10">
        <v>0</v>
      </c>
    </row>
    <row r="87" spans="2:6" ht="24" customHeight="1">
      <c r="B87" s="9" t="s">
        <v>106</v>
      </c>
      <c r="C87" s="1" t="s">
        <v>107</v>
      </c>
      <c r="D87" s="2">
        <v>1200</v>
      </c>
      <c r="E87" s="2">
        <v>1803.1</v>
      </c>
      <c r="F87" s="10">
        <f t="shared" si="1"/>
        <v>150.25833333333333</v>
      </c>
    </row>
    <row r="88" spans="2:6" ht="23.25" customHeight="1">
      <c r="B88" s="9" t="s">
        <v>108</v>
      </c>
      <c r="C88" s="1" t="s">
        <v>109</v>
      </c>
      <c r="D88" s="2">
        <v>5060</v>
      </c>
      <c r="E88" s="2">
        <v>5031.8</v>
      </c>
      <c r="F88" s="10">
        <f t="shared" si="1"/>
        <v>99.44268774703558</v>
      </c>
    </row>
    <row r="89" spans="2:6" ht="23.25" customHeight="1">
      <c r="B89" s="9" t="s">
        <v>291</v>
      </c>
      <c r="C89" s="1" t="s">
        <v>290</v>
      </c>
      <c r="D89" s="2">
        <v>0</v>
      </c>
      <c r="E89" s="2">
        <v>0</v>
      </c>
      <c r="F89" s="10">
        <v>0</v>
      </c>
    </row>
    <row r="90" spans="2:6" ht="36" customHeight="1">
      <c r="B90" s="9" t="s">
        <v>110</v>
      </c>
      <c r="C90" s="1" t="s">
        <v>111</v>
      </c>
      <c r="D90" s="2">
        <f>SUM(D96,D91)</f>
        <v>857.2</v>
      </c>
      <c r="E90" s="2">
        <f>SUM(E91,E96)</f>
        <v>1110.7</v>
      </c>
      <c r="F90" s="10">
        <f t="shared" si="1"/>
        <v>129.573028464769</v>
      </c>
    </row>
    <row r="91" spans="2:6" ht="17.25" customHeight="1">
      <c r="B91" s="9" t="s">
        <v>313</v>
      </c>
      <c r="C91" s="1" t="s">
        <v>314</v>
      </c>
      <c r="D91" s="2">
        <f>SUM(D94)</f>
        <v>0</v>
      </c>
      <c r="E91" s="2">
        <f>E92+E94</f>
        <v>16</v>
      </c>
      <c r="F91" s="10">
        <v>0</v>
      </c>
    </row>
    <row r="92" spans="2:6" ht="18.75" customHeight="1">
      <c r="B92" s="9" t="s">
        <v>400</v>
      </c>
      <c r="C92" s="1" t="s">
        <v>387</v>
      </c>
      <c r="D92" s="2">
        <f aca="true" t="shared" si="2" ref="D92:E97">SUM(D93)</f>
        <v>0</v>
      </c>
      <c r="E92" s="2">
        <f t="shared" si="2"/>
        <v>16</v>
      </c>
      <c r="F92" s="10">
        <v>0</v>
      </c>
    </row>
    <row r="93" spans="2:6" ht="50.25" customHeight="1">
      <c r="B93" s="9" t="s">
        <v>401</v>
      </c>
      <c r="C93" s="1" t="s">
        <v>388</v>
      </c>
      <c r="D93" s="2">
        <v>0</v>
      </c>
      <c r="E93" s="2">
        <v>16</v>
      </c>
      <c r="F93" s="10">
        <v>0</v>
      </c>
    </row>
    <row r="94" spans="2:6" ht="18" customHeight="1">
      <c r="B94" s="9" t="s">
        <v>310</v>
      </c>
      <c r="C94" s="1" t="s">
        <v>312</v>
      </c>
      <c r="D94" s="2">
        <f t="shared" si="2"/>
        <v>0</v>
      </c>
      <c r="E94" s="2">
        <f t="shared" si="2"/>
        <v>0</v>
      </c>
      <c r="F94" s="10">
        <v>0</v>
      </c>
    </row>
    <row r="95" spans="2:6" ht="37.5" customHeight="1">
      <c r="B95" s="9" t="s">
        <v>317</v>
      </c>
      <c r="C95" s="1" t="s">
        <v>311</v>
      </c>
      <c r="D95" s="2">
        <v>0</v>
      </c>
      <c r="E95" s="2">
        <v>0</v>
      </c>
      <c r="F95" s="10">
        <v>0</v>
      </c>
    </row>
    <row r="96" spans="2:6" ht="20.25" customHeight="1">
      <c r="B96" s="9" t="s">
        <v>112</v>
      </c>
      <c r="C96" s="1" t="s">
        <v>113</v>
      </c>
      <c r="D96" s="2">
        <f t="shared" si="2"/>
        <v>857.2</v>
      </c>
      <c r="E96" s="2">
        <f t="shared" si="2"/>
        <v>1094.7</v>
      </c>
      <c r="F96" s="10">
        <f aca="true" t="shared" si="3" ref="F96:F104">SUM(E96/D96)*100</f>
        <v>127.70648623425105</v>
      </c>
    </row>
    <row r="97" spans="2:6" ht="18" customHeight="1">
      <c r="B97" s="9" t="s">
        <v>114</v>
      </c>
      <c r="C97" s="1" t="s">
        <v>115</v>
      </c>
      <c r="D97" s="2">
        <f t="shared" si="2"/>
        <v>857.2</v>
      </c>
      <c r="E97" s="2">
        <f t="shared" si="2"/>
        <v>1094.7</v>
      </c>
      <c r="F97" s="10">
        <f t="shared" si="3"/>
        <v>127.70648623425105</v>
      </c>
    </row>
    <row r="98" spans="2:6" ht="21.75" customHeight="1">
      <c r="B98" s="9" t="s">
        <v>116</v>
      </c>
      <c r="C98" s="1" t="s">
        <v>117</v>
      </c>
      <c r="D98" s="2">
        <v>857.2</v>
      </c>
      <c r="E98" s="2">
        <v>1094.7</v>
      </c>
      <c r="F98" s="10">
        <f t="shared" si="3"/>
        <v>127.70648623425105</v>
      </c>
    </row>
    <row r="99" spans="2:6" ht="38.25" customHeight="1">
      <c r="B99" s="9" t="s">
        <v>118</v>
      </c>
      <c r="C99" s="1" t="s">
        <v>119</v>
      </c>
      <c r="D99" s="2">
        <f>SUM(D102,D100,D107)</f>
        <v>43253</v>
      </c>
      <c r="E99" s="2">
        <f>SUM(E102,E100,E107)</f>
        <v>44270.3</v>
      </c>
      <c r="F99" s="10">
        <f t="shared" si="3"/>
        <v>102.35197558550853</v>
      </c>
    </row>
    <row r="100" spans="2:6" ht="23.25" customHeight="1">
      <c r="B100" s="9" t="s">
        <v>120</v>
      </c>
      <c r="C100" s="1" t="s">
        <v>121</v>
      </c>
      <c r="D100" s="2">
        <f>SUM(D101)</f>
        <v>27600</v>
      </c>
      <c r="E100" s="2">
        <f>SUM(E101)</f>
        <v>24367.3</v>
      </c>
      <c r="F100" s="10">
        <f t="shared" si="3"/>
        <v>88.28731884057972</v>
      </c>
    </row>
    <row r="101" spans="2:6" ht="33" customHeight="1">
      <c r="B101" s="9" t="s">
        <v>122</v>
      </c>
      <c r="C101" s="1" t="s">
        <v>123</v>
      </c>
      <c r="D101" s="2">
        <v>27600</v>
      </c>
      <c r="E101" s="2">
        <v>24367.3</v>
      </c>
      <c r="F101" s="10">
        <f t="shared" si="3"/>
        <v>88.28731884057972</v>
      </c>
    </row>
    <row r="102" spans="2:6" ht="81.75" customHeight="1">
      <c r="B102" s="9" t="s">
        <v>367</v>
      </c>
      <c r="C102" s="1" t="s">
        <v>124</v>
      </c>
      <c r="D102" s="2">
        <f>SUM(D103+D106)</f>
        <v>2896</v>
      </c>
      <c r="E102" s="2">
        <f>SUM(E103+E106)</f>
        <v>2210.3</v>
      </c>
      <c r="F102" s="10">
        <f t="shared" si="3"/>
        <v>76.3225138121547</v>
      </c>
    </row>
    <row r="103" spans="2:6" ht="92.25" customHeight="1">
      <c r="B103" s="9" t="s">
        <v>378</v>
      </c>
      <c r="C103" s="1" t="s">
        <v>125</v>
      </c>
      <c r="D103" s="2">
        <f>SUM(D104)</f>
        <v>2896</v>
      </c>
      <c r="E103" s="2">
        <f>SUM(E104)</f>
        <v>2210.3</v>
      </c>
      <c r="F103" s="10">
        <f t="shared" si="3"/>
        <v>76.3225138121547</v>
      </c>
    </row>
    <row r="104" spans="2:6" ht="93" customHeight="1">
      <c r="B104" s="9" t="s">
        <v>126</v>
      </c>
      <c r="C104" s="1" t="s">
        <v>127</v>
      </c>
      <c r="D104" s="2">
        <v>2896</v>
      </c>
      <c r="E104" s="2">
        <v>2210.3</v>
      </c>
      <c r="F104" s="10">
        <f t="shared" si="3"/>
        <v>76.3225138121547</v>
      </c>
    </row>
    <row r="105" spans="2:6" ht="93.75" customHeight="1">
      <c r="B105" s="9" t="s">
        <v>242</v>
      </c>
      <c r="C105" s="1" t="s">
        <v>241</v>
      </c>
      <c r="D105" s="2">
        <f>SUM(D106)</f>
        <v>0</v>
      </c>
      <c r="E105" s="2">
        <f>SUM(E106)</f>
        <v>0</v>
      </c>
      <c r="F105" s="10">
        <v>0</v>
      </c>
    </row>
    <row r="106" spans="2:6" ht="93.75" customHeight="1">
      <c r="B106" s="9" t="s">
        <v>343</v>
      </c>
      <c r="C106" s="1" t="s">
        <v>328</v>
      </c>
      <c r="D106" s="2">
        <v>0</v>
      </c>
      <c r="E106" s="2">
        <v>0</v>
      </c>
      <c r="F106" s="10">
        <v>0</v>
      </c>
    </row>
    <row r="107" spans="2:6" ht="44.25" customHeight="1">
      <c r="B107" s="9" t="s">
        <v>368</v>
      </c>
      <c r="C107" s="1" t="s">
        <v>128</v>
      </c>
      <c r="D107" s="2">
        <f>SUM(D108,D110)</f>
        <v>12757</v>
      </c>
      <c r="E107" s="2">
        <f>SUM(E108,E110)</f>
        <v>17692.7</v>
      </c>
      <c r="F107" s="10">
        <f>SUM(E107/D107)*100</f>
        <v>138.6901309085208</v>
      </c>
    </row>
    <row r="108" spans="2:6" ht="39" customHeight="1">
      <c r="B108" s="9" t="s">
        <v>245</v>
      </c>
      <c r="C108" s="1" t="s">
        <v>129</v>
      </c>
      <c r="D108" s="2">
        <f>SUM(D109)</f>
        <v>12749</v>
      </c>
      <c r="E108" s="2">
        <f>SUM(E109)</f>
        <v>17669.8</v>
      </c>
      <c r="F108" s="10">
        <f>SUM(E108/D108)*100</f>
        <v>138.59753706173032</v>
      </c>
    </row>
    <row r="109" spans="2:6" ht="53.25" customHeight="1">
      <c r="B109" s="9" t="s">
        <v>246</v>
      </c>
      <c r="C109" s="1" t="s">
        <v>130</v>
      </c>
      <c r="D109" s="2">
        <v>12749</v>
      </c>
      <c r="E109" s="2">
        <v>17669.8</v>
      </c>
      <c r="F109" s="10">
        <f>SUM(E109/D109)*100</f>
        <v>138.59753706173032</v>
      </c>
    </row>
    <row r="110" spans="2:6" ht="53.25" customHeight="1">
      <c r="B110" s="9" t="s">
        <v>298</v>
      </c>
      <c r="C110" s="1" t="s">
        <v>292</v>
      </c>
      <c r="D110" s="2">
        <f>SUM(D111)</f>
        <v>8</v>
      </c>
      <c r="E110" s="2">
        <f>SUM(E111)</f>
        <v>22.9</v>
      </c>
      <c r="F110" s="10">
        <f>SUM(E110/D110)*100</f>
        <v>286.25</v>
      </c>
    </row>
    <row r="111" spans="2:6" ht="53.25" customHeight="1">
      <c r="B111" s="9" t="s">
        <v>299</v>
      </c>
      <c r="C111" s="1" t="s">
        <v>293</v>
      </c>
      <c r="D111" s="2">
        <v>8</v>
      </c>
      <c r="E111" s="2">
        <v>22.9</v>
      </c>
      <c r="F111" s="10">
        <f>SUM(E111/D111)*100</f>
        <v>286.25</v>
      </c>
    </row>
    <row r="112" spans="2:6" ht="18" customHeight="1">
      <c r="B112" s="9" t="s">
        <v>131</v>
      </c>
      <c r="C112" s="1" t="s">
        <v>132</v>
      </c>
      <c r="D112" s="2">
        <f>SUM(D113,D116,D117,D119,D121,D124,D128,D129,D135,D137,D139,D140,D141,D133)</f>
        <v>6304</v>
      </c>
      <c r="E112" s="2">
        <f>SUM(E113,E116,E117,E119,E121,E124,E128,E129,E135,E137,E139,E140,E141,E133)</f>
        <v>10262.099999999999</v>
      </c>
      <c r="F112" s="10">
        <f aca="true" t="shared" si="4" ref="F112:F118">SUM(E112/D112)*100</f>
        <v>162.7871192893401</v>
      </c>
    </row>
    <row r="113" spans="2:6" ht="35.25" customHeight="1">
      <c r="B113" s="9" t="s">
        <v>133</v>
      </c>
      <c r="C113" s="1" t="s">
        <v>134</v>
      </c>
      <c r="D113" s="2">
        <f>SUM(D114,D115)</f>
        <v>450</v>
      </c>
      <c r="E113" s="2">
        <f>SUM(E114,E115)</f>
        <v>2891.7999999999997</v>
      </c>
      <c r="F113" s="10">
        <f t="shared" si="4"/>
        <v>642.6222222222223</v>
      </c>
    </row>
    <row r="114" spans="2:6" ht="84.75" customHeight="1">
      <c r="B114" s="9" t="s">
        <v>356</v>
      </c>
      <c r="C114" s="1" t="s">
        <v>135</v>
      </c>
      <c r="D114" s="2">
        <v>400</v>
      </c>
      <c r="E114" s="2">
        <v>2848.1</v>
      </c>
      <c r="F114" s="10">
        <f t="shared" si="4"/>
        <v>712.025</v>
      </c>
    </row>
    <row r="115" spans="2:6" ht="55.5" customHeight="1">
      <c r="B115" s="9" t="s">
        <v>136</v>
      </c>
      <c r="C115" s="1" t="s">
        <v>137</v>
      </c>
      <c r="D115" s="2">
        <v>50</v>
      </c>
      <c r="E115" s="2">
        <v>43.7</v>
      </c>
      <c r="F115" s="10">
        <f t="shared" si="4"/>
        <v>87.4</v>
      </c>
    </row>
    <row r="116" spans="2:6" ht="61.5" customHeight="1">
      <c r="B116" s="9" t="s">
        <v>138</v>
      </c>
      <c r="C116" s="1" t="s">
        <v>139</v>
      </c>
      <c r="D116" s="2">
        <v>50</v>
      </c>
      <c r="E116" s="2">
        <v>121</v>
      </c>
      <c r="F116" s="10">
        <f t="shared" si="4"/>
        <v>242</v>
      </c>
    </row>
    <row r="117" spans="2:6" ht="63.75" customHeight="1">
      <c r="B117" s="9" t="s">
        <v>233</v>
      </c>
      <c r="C117" s="1" t="s">
        <v>232</v>
      </c>
      <c r="D117" s="2">
        <f>SUM(D118)</f>
        <v>1562</v>
      </c>
      <c r="E117" s="2">
        <f>SUM(E118)</f>
        <v>48.5</v>
      </c>
      <c r="F117" s="10">
        <f t="shared" si="4"/>
        <v>3.1049935979513443</v>
      </c>
    </row>
    <row r="118" spans="2:6" ht="57" customHeight="1">
      <c r="B118" s="9" t="s">
        <v>319</v>
      </c>
      <c r="C118" s="1" t="s">
        <v>318</v>
      </c>
      <c r="D118" s="2">
        <v>1562</v>
      </c>
      <c r="E118" s="2">
        <v>48.5</v>
      </c>
      <c r="F118" s="10">
        <f t="shared" si="4"/>
        <v>3.1049935979513443</v>
      </c>
    </row>
    <row r="119" spans="2:6" ht="47.25" customHeight="1">
      <c r="B119" s="9" t="s">
        <v>140</v>
      </c>
      <c r="C119" s="1" t="s">
        <v>141</v>
      </c>
      <c r="D119" s="2">
        <f>SUM(D120)</f>
        <v>0</v>
      </c>
      <c r="E119" s="2">
        <f>SUM(E120)</f>
        <v>0</v>
      </c>
      <c r="F119" s="10">
        <v>0</v>
      </c>
    </row>
    <row r="120" spans="2:6" ht="57" customHeight="1">
      <c r="B120" s="9" t="s">
        <v>142</v>
      </c>
      <c r="C120" s="1" t="s">
        <v>143</v>
      </c>
      <c r="D120" s="2">
        <v>0</v>
      </c>
      <c r="E120" s="2">
        <v>0</v>
      </c>
      <c r="F120" s="10">
        <v>0</v>
      </c>
    </row>
    <row r="121" spans="2:6" ht="25.5" customHeight="1">
      <c r="B121" s="9" t="s">
        <v>236</v>
      </c>
      <c r="C121" s="1" t="s">
        <v>234</v>
      </c>
      <c r="D121" s="2">
        <f>SUM(D122)</f>
        <v>0</v>
      </c>
      <c r="E121" s="2">
        <f>SUM(E122)</f>
        <v>350.4</v>
      </c>
      <c r="F121" s="10">
        <v>0</v>
      </c>
    </row>
    <row r="122" spans="2:6" ht="53.25" customHeight="1">
      <c r="B122" s="9" t="s">
        <v>237</v>
      </c>
      <c r="C122" s="1" t="s">
        <v>235</v>
      </c>
      <c r="D122" s="2">
        <f>SUM(D123)</f>
        <v>0</v>
      </c>
      <c r="E122" s="2">
        <f>SUM(E123)</f>
        <v>350.4</v>
      </c>
      <c r="F122" s="10">
        <v>0</v>
      </c>
    </row>
    <row r="123" spans="2:6" ht="69.75" customHeight="1">
      <c r="B123" s="9" t="s">
        <v>419</v>
      </c>
      <c r="C123" s="1" t="s">
        <v>418</v>
      </c>
      <c r="D123" s="2">
        <v>0</v>
      </c>
      <c r="E123" s="2">
        <v>350.4</v>
      </c>
      <c r="F123" s="10">
        <v>0</v>
      </c>
    </row>
    <row r="124" spans="2:6" ht="111" customHeight="1">
      <c r="B124" s="9" t="s">
        <v>355</v>
      </c>
      <c r="C124" s="1" t="s">
        <v>144</v>
      </c>
      <c r="D124" s="2">
        <f>D125+D126+D127</f>
        <v>153</v>
      </c>
      <c r="E124" s="2">
        <f>E125+E126+E127</f>
        <v>1057.7</v>
      </c>
      <c r="F124" s="10">
        <f>SUM(E124/D124)*100</f>
        <v>691.3071895424837</v>
      </c>
    </row>
    <row r="125" spans="2:6" ht="36.75" customHeight="1">
      <c r="B125" s="9" t="s">
        <v>369</v>
      </c>
      <c r="C125" s="1" t="s">
        <v>370</v>
      </c>
      <c r="D125" s="2">
        <v>0</v>
      </c>
      <c r="E125" s="2">
        <v>0</v>
      </c>
      <c r="F125" s="10">
        <v>0</v>
      </c>
    </row>
    <row r="126" spans="2:6" ht="36.75" customHeight="1">
      <c r="B126" s="11" t="s">
        <v>402</v>
      </c>
      <c r="C126" s="1" t="s">
        <v>389</v>
      </c>
      <c r="D126" s="2">
        <v>3</v>
      </c>
      <c r="E126" s="2">
        <v>333</v>
      </c>
      <c r="F126" s="10">
        <f>SUM(E126/D126)*100</f>
        <v>11100</v>
      </c>
    </row>
    <row r="127" spans="2:6" ht="33.75" customHeight="1">
      <c r="B127" s="9" t="s">
        <v>145</v>
      </c>
      <c r="C127" s="1" t="s">
        <v>146</v>
      </c>
      <c r="D127" s="2">
        <v>150</v>
      </c>
      <c r="E127" s="2">
        <v>724.7</v>
      </c>
      <c r="F127" s="10">
        <f>SUM(E127/D127)*100</f>
        <v>483.1333333333333</v>
      </c>
    </row>
    <row r="128" spans="2:6" ht="56.25" customHeight="1">
      <c r="B128" s="9" t="s">
        <v>147</v>
      </c>
      <c r="C128" s="1" t="s">
        <v>148</v>
      </c>
      <c r="D128" s="2">
        <v>153</v>
      </c>
      <c r="E128" s="2">
        <v>253.1</v>
      </c>
      <c r="F128" s="10">
        <f>SUM(E128/D128)*100</f>
        <v>165.4248366013072</v>
      </c>
    </row>
    <row r="129" spans="2:6" ht="39" customHeight="1">
      <c r="B129" s="9" t="s">
        <v>149</v>
      </c>
      <c r="C129" s="1" t="s">
        <v>150</v>
      </c>
      <c r="D129" s="2">
        <f>SUM(D130,D132)</f>
        <v>0</v>
      </c>
      <c r="E129" s="2">
        <f>SUM(E130,E132)</f>
        <v>1012</v>
      </c>
      <c r="F129" s="10">
        <v>0</v>
      </c>
    </row>
    <row r="130" spans="2:6" ht="54" customHeight="1">
      <c r="B130" s="9" t="s">
        <v>151</v>
      </c>
      <c r="C130" s="1" t="s">
        <v>152</v>
      </c>
      <c r="D130" s="2">
        <f>SUM(D131)</f>
        <v>0</v>
      </c>
      <c r="E130" s="2">
        <f>SUM(E131)</f>
        <v>0</v>
      </c>
      <c r="F130" s="10">
        <v>0</v>
      </c>
    </row>
    <row r="131" spans="2:6" ht="51.75" customHeight="1">
      <c r="B131" s="9" t="s">
        <v>153</v>
      </c>
      <c r="C131" s="1" t="s">
        <v>154</v>
      </c>
      <c r="D131" s="2">
        <v>0</v>
      </c>
      <c r="E131" s="2">
        <v>0</v>
      </c>
      <c r="F131" s="10">
        <v>0</v>
      </c>
    </row>
    <row r="132" spans="2:6" ht="36.75" customHeight="1">
      <c r="B132" s="9" t="s">
        <v>155</v>
      </c>
      <c r="C132" s="1" t="s">
        <v>156</v>
      </c>
      <c r="D132" s="2">
        <v>0</v>
      </c>
      <c r="E132" s="2">
        <v>1012</v>
      </c>
      <c r="F132" s="10">
        <v>0</v>
      </c>
    </row>
    <row r="133" spans="2:6" ht="47.25" customHeight="1">
      <c r="B133" s="9" t="s">
        <v>296</v>
      </c>
      <c r="C133" s="1" t="s">
        <v>295</v>
      </c>
      <c r="D133" s="2">
        <f>SUM(D134)</f>
        <v>3</v>
      </c>
      <c r="E133" s="2">
        <f>SUM(E134)</f>
        <v>5</v>
      </c>
      <c r="F133" s="10">
        <f>SUM(E133/D133)*100</f>
        <v>166.66666666666669</v>
      </c>
    </row>
    <row r="134" spans="2:6" ht="54" customHeight="1">
      <c r="B134" s="9" t="s">
        <v>297</v>
      </c>
      <c r="C134" s="1" t="s">
        <v>294</v>
      </c>
      <c r="D134" s="2">
        <v>3</v>
      </c>
      <c r="E134" s="2">
        <v>5</v>
      </c>
      <c r="F134" s="10">
        <f>SUM(E134/D134)*100</f>
        <v>166.66666666666669</v>
      </c>
    </row>
    <row r="135" spans="2:6" ht="65.25" customHeight="1">
      <c r="B135" s="9" t="s">
        <v>371</v>
      </c>
      <c r="C135" s="1" t="s">
        <v>260</v>
      </c>
      <c r="D135" s="2">
        <f>SUM(D136)</f>
        <v>0</v>
      </c>
      <c r="E135" s="2">
        <f>SUM(E136)</f>
        <v>15</v>
      </c>
      <c r="F135" s="10">
        <v>0</v>
      </c>
    </row>
    <row r="136" spans="2:6" ht="73.5" customHeight="1">
      <c r="B136" s="9" t="s">
        <v>372</v>
      </c>
      <c r="C136" s="1" t="s">
        <v>275</v>
      </c>
      <c r="D136" s="2">
        <v>0</v>
      </c>
      <c r="E136" s="2">
        <v>15</v>
      </c>
      <c r="F136" s="10">
        <v>0</v>
      </c>
    </row>
    <row r="137" spans="2:6" ht="60" customHeight="1">
      <c r="B137" s="9" t="s">
        <v>373</v>
      </c>
      <c r="C137" s="1" t="s">
        <v>374</v>
      </c>
      <c r="D137" s="2">
        <f>SUM(D138)</f>
        <v>2</v>
      </c>
      <c r="E137" s="2">
        <f>SUM(E138)</f>
        <v>276.4</v>
      </c>
      <c r="F137" s="10">
        <f>SUM(E137/D137)*100</f>
        <v>13819.999999999998</v>
      </c>
    </row>
    <row r="138" spans="2:6" ht="72" customHeight="1">
      <c r="B138" s="9" t="s">
        <v>375</v>
      </c>
      <c r="C138" s="1" t="s">
        <v>376</v>
      </c>
      <c r="D138" s="2">
        <v>2</v>
      </c>
      <c r="E138" s="2">
        <v>276.4</v>
      </c>
      <c r="F138" s="10">
        <f>SUM(E138/D138)*100</f>
        <v>13819.999999999998</v>
      </c>
    </row>
    <row r="139" spans="2:6" ht="67.5" customHeight="1">
      <c r="B139" s="9" t="s">
        <v>157</v>
      </c>
      <c r="C139" s="1" t="s">
        <v>158</v>
      </c>
      <c r="D139" s="2">
        <v>560</v>
      </c>
      <c r="E139" s="2">
        <v>1070.7</v>
      </c>
      <c r="F139" s="10">
        <f>SUM(E139/D139)*100</f>
        <v>191.19642857142858</v>
      </c>
    </row>
    <row r="140" spans="2:6" ht="42" customHeight="1">
      <c r="B140" s="9" t="s">
        <v>316</v>
      </c>
      <c r="C140" s="1" t="s">
        <v>315</v>
      </c>
      <c r="D140" s="2">
        <v>0</v>
      </c>
      <c r="E140" s="2">
        <v>0</v>
      </c>
      <c r="F140" s="10">
        <v>0</v>
      </c>
    </row>
    <row r="141" spans="2:6" ht="37.5" customHeight="1">
      <c r="B141" s="9" t="s">
        <v>159</v>
      </c>
      <c r="C141" s="1" t="s">
        <v>160</v>
      </c>
      <c r="D141" s="2">
        <f>SUM(D142)</f>
        <v>3371</v>
      </c>
      <c r="E141" s="2">
        <f>SUM(E142)</f>
        <v>3160.5</v>
      </c>
      <c r="F141" s="10">
        <f>SUM(E141/D141)*100</f>
        <v>93.75556214773064</v>
      </c>
    </row>
    <row r="142" spans="2:6" ht="39.75" customHeight="1">
      <c r="B142" s="9" t="s">
        <v>161</v>
      </c>
      <c r="C142" s="1" t="s">
        <v>162</v>
      </c>
      <c r="D142" s="2">
        <v>3371</v>
      </c>
      <c r="E142" s="2">
        <v>3160.5</v>
      </c>
      <c r="F142" s="10">
        <f>SUM(E142/D142)*100</f>
        <v>93.75556214773064</v>
      </c>
    </row>
    <row r="143" spans="2:6" ht="19.5" customHeight="1">
      <c r="B143" s="9" t="s">
        <v>163</v>
      </c>
      <c r="C143" s="1" t="s">
        <v>164</v>
      </c>
      <c r="D143" s="2">
        <f>D144+D146</f>
        <v>3777.8</v>
      </c>
      <c r="E143" s="2">
        <f>E144+E146</f>
        <v>3643</v>
      </c>
      <c r="F143" s="10">
        <f>SUM(E143/D143)*100</f>
        <v>96.43178569537825</v>
      </c>
    </row>
    <row r="144" spans="2:6" ht="21" customHeight="1">
      <c r="B144" s="9" t="s">
        <v>165</v>
      </c>
      <c r="C144" s="1" t="s">
        <v>166</v>
      </c>
      <c r="D144" s="2">
        <f>SUM(D145)</f>
        <v>0</v>
      </c>
      <c r="E144" s="2">
        <f>SUM(E145)</f>
        <v>-134.8</v>
      </c>
      <c r="F144" s="10">
        <v>0</v>
      </c>
    </row>
    <row r="145" spans="2:6" ht="22.5" customHeight="1">
      <c r="B145" s="9" t="s">
        <v>167</v>
      </c>
      <c r="C145" s="1" t="s">
        <v>168</v>
      </c>
      <c r="D145" s="2">
        <v>0</v>
      </c>
      <c r="E145" s="2">
        <v>-134.8</v>
      </c>
      <c r="F145" s="10">
        <v>0</v>
      </c>
    </row>
    <row r="146" spans="2:6" ht="20.25" customHeight="1">
      <c r="B146" s="12" t="s">
        <v>407</v>
      </c>
      <c r="C146" s="1" t="s">
        <v>390</v>
      </c>
      <c r="D146" s="2">
        <f>D147</f>
        <v>3777.8</v>
      </c>
      <c r="E146" s="2">
        <f>E147</f>
        <v>3777.8</v>
      </c>
      <c r="F146" s="10">
        <f>SUM(E146/D146)*100</f>
        <v>100</v>
      </c>
    </row>
    <row r="147" spans="2:6" ht="24" customHeight="1">
      <c r="B147" s="12" t="s">
        <v>403</v>
      </c>
      <c r="C147" s="1" t="s">
        <v>391</v>
      </c>
      <c r="D147" s="2">
        <v>3777.8</v>
      </c>
      <c r="E147" s="2">
        <v>3777.8</v>
      </c>
      <c r="F147" s="10">
        <f>SUM(E147/D147)*100</f>
        <v>100</v>
      </c>
    </row>
    <row r="148" spans="2:6" ht="18.75" customHeight="1">
      <c r="B148" s="9" t="s">
        <v>169</v>
      </c>
      <c r="C148" s="1" t="s">
        <v>170</v>
      </c>
      <c r="D148" s="2">
        <f>SUM(D149,D208,D216,D211)</f>
        <v>2894479.2</v>
      </c>
      <c r="E148" s="2">
        <f>SUM(E149,E208,E216,E211)</f>
        <v>1843595.6</v>
      </c>
      <c r="F148" s="10">
        <f aca="true" t="shared" si="5" ref="F148:F156">SUM(E148/D148)*100</f>
        <v>63.69351695462176</v>
      </c>
    </row>
    <row r="149" spans="2:6" ht="37.5" customHeight="1">
      <c r="B149" s="9" t="s">
        <v>171</v>
      </c>
      <c r="C149" s="1" t="s">
        <v>172</v>
      </c>
      <c r="D149" s="2">
        <f>SUM(D150,D157,D176,D197)</f>
        <v>2877673.4000000004</v>
      </c>
      <c r="E149" s="2">
        <f>SUM(E150,E157,E176,E197)</f>
        <v>1841534.3</v>
      </c>
      <c r="F149" s="10">
        <f t="shared" si="5"/>
        <v>63.99386045685378</v>
      </c>
    </row>
    <row r="150" spans="2:6" ht="22.5" customHeight="1">
      <c r="B150" s="9" t="s">
        <v>383</v>
      </c>
      <c r="C150" s="1" t="s">
        <v>173</v>
      </c>
      <c r="D150" s="2">
        <f>SUM(D151,D153,D155)</f>
        <v>444352.3</v>
      </c>
      <c r="E150" s="2">
        <f>SUM(E151,E153,E155)</f>
        <v>360578.9</v>
      </c>
      <c r="F150" s="10">
        <f t="shared" si="5"/>
        <v>81.14707631759755</v>
      </c>
    </row>
    <row r="151" spans="2:6" ht="19.5" customHeight="1">
      <c r="B151" s="9" t="s">
        <v>174</v>
      </c>
      <c r="C151" s="1" t="s">
        <v>175</v>
      </c>
      <c r="D151" s="2">
        <f>SUM(D152)</f>
        <v>385098.6</v>
      </c>
      <c r="E151" s="2">
        <f>SUM(E152)</f>
        <v>308078.9</v>
      </c>
      <c r="F151" s="10">
        <f t="shared" si="5"/>
        <v>80.00000519347513</v>
      </c>
    </row>
    <row r="152" spans="2:6" ht="36.75" customHeight="1">
      <c r="B152" s="9" t="s">
        <v>176</v>
      </c>
      <c r="C152" s="1" t="s">
        <v>177</v>
      </c>
      <c r="D152" s="2">
        <v>385098.6</v>
      </c>
      <c r="E152" s="2">
        <v>308078.9</v>
      </c>
      <c r="F152" s="10">
        <f>SUM(E152/D152)*100</f>
        <v>80.00000519347513</v>
      </c>
    </row>
    <row r="153" spans="2:6" ht="35.25" customHeight="1">
      <c r="B153" s="9" t="s">
        <v>178</v>
      </c>
      <c r="C153" s="1" t="s">
        <v>179</v>
      </c>
      <c r="D153" s="2">
        <f>SUM(D154)</f>
        <v>33768.7</v>
      </c>
      <c r="E153" s="2">
        <f>SUM(E154)</f>
        <v>27015</v>
      </c>
      <c r="F153" s="10">
        <f t="shared" si="5"/>
        <v>80.00011845288685</v>
      </c>
    </row>
    <row r="154" spans="2:6" ht="39" customHeight="1">
      <c r="B154" s="9" t="s">
        <v>180</v>
      </c>
      <c r="C154" s="1" t="s">
        <v>181</v>
      </c>
      <c r="D154" s="2">
        <v>33768.7</v>
      </c>
      <c r="E154" s="2">
        <v>27015</v>
      </c>
      <c r="F154" s="10">
        <f t="shared" si="5"/>
        <v>80.00011845288685</v>
      </c>
    </row>
    <row r="155" spans="2:6" ht="19.5" customHeight="1">
      <c r="B155" s="9" t="s">
        <v>182</v>
      </c>
      <c r="C155" s="1" t="s">
        <v>183</v>
      </c>
      <c r="D155" s="2">
        <f>SUM(D156)</f>
        <v>25485</v>
      </c>
      <c r="E155" s="2">
        <f>SUM(E156)</f>
        <v>25485</v>
      </c>
      <c r="F155" s="10">
        <f t="shared" si="5"/>
        <v>100</v>
      </c>
    </row>
    <row r="156" spans="2:6" ht="21.75" customHeight="1">
      <c r="B156" s="9" t="s">
        <v>184</v>
      </c>
      <c r="C156" s="1" t="s">
        <v>185</v>
      </c>
      <c r="D156" s="2">
        <v>25485</v>
      </c>
      <c r="E156" s="2">
        <v>25485</v>
      </c>
      <c r="F156" s="10">
        <f t="shared" si="5"/>
        <v>100</v>
      </c>
    </row>
    <row r="157" spans="2:6" ht="36.75" customHeight="1">
      <c r="B157" s="9" t="s">
        <v>354</v>
      </c>
      <c r="C157" s="1" t="s">
        <v>186</v>
      </c>
      <c r="D157" s="2">
        <f>SUM(D158+D160+D162+D164+D172+D174+D166+D169)</f>
        <v>772352.5</v>
      </c>
      <c r="E157" s="2">
        <f>SUM(E158+E160+E162+E164+E172+E174+E166+E169)</f>
        <v>253670.5</v>
      </c>
      <c r="F157" s="10">
        <f>SUM(E157/D157)*100</f>
        <v>32.84387633884787</v>
      </c>
    </row>
    <row r="158" spans="2:6" ht="31.5" customHeight="1">
      <c r="B158" s="9" t="s">
        <v>263</v>
      </c>
      <c r="C158" s="1" t="s">
        <v>264</v>
      </c>
      <c r="D158" s="2">
        <f>SUM(D159)</f>
        <v>0</v>
      </c>
      <c r="E158" s="2">
        <f>SUM(E159)</f>
        <v>0</v>
      </c>
      <c r="F158" s="10">
        <v>0</v>
      </c>
    </row>
    <row r="159" spans="2:6" ht="33.75" customHeight="1">
      <c r="B159" s="9" t="s">
        <v>265</v>
      </c>
      <c r="C159" s="1" t="s">
        <v>266</v>
      </c>
      <c r="D159" s="2">
        <v>0</v>
      </c>
      <c r="E159" s="2">
        <v>0</v>
      </c>
      <c r="F159" s="10">
        <v>0</v>
      </c>
    </row>
    <row r="160" spans="2:6" ht="66" customHeight="1">
      <c r="B160" s="9" t="s">
        <v>422</v>
      </c>
      <c r="C160" s="1" t="s">
        <v>420</v>
      </c>
      <c r="D160" s="2">
        <f>SUM(D161)</f>
        <v>54627.2</v>
      </c>
      <c r="E160" s="2">
        <f>SUM(E161)</f>
        <v>0</v>
      </c>
      <c r="F160" s="10">
        <v>0</v>
      </c>
    </row>
    <row r="161" spans="2:6" ht="76.5" customHeight="1">
      <c r="B161" s="9" t="s">
        <v>423</v>
      </c>
      <c r="C161" s="1" t="s">
        <v>421</v>
      </c>
      <c r="D161" s="2">
        <v>54627.2</v>
      </c>
      <c r="E161" s="2">
        <v>0</v>
      </c>
      <c r="F161" s="10">
        <v>0</v>
      </c>
    </row>
    <row r="162" spans="2:6" ht="33" customHeight="1">
      <c r="B162" s="9" t="s">
        <v>302</v>
      </c>
      <c r="C162" s="1" t="s">
        <v>301</v>
      </c>
      <c r="D162" s="2">
        <f>SUM(D163)</f>
        <v>1010.4</v>
      </c>
      <c r="E162" s="2">
        <f>SUM(E163)</f>
        <v>452.6</v>
      </c>
      <c r="F162" s="10">
        <f>SUM(E162/D162)*100</f>
        <v>44.794140934283455</v>
      </c>
    </row>
    <row r="163" spans="2:6" ht="43.5" customHeight="1">
      <c r="B163" s="9" t="s">
        <v>303</v>
      </c>
      <c r="C163" s="1" t="s">
        <v>300</v>
      </c>
      <c r="D163" s="2">
        <v>1010.4</v>
      </c>
      <c r="E163" s="2">
        <v>452.6</v>
      </c>
      <c r="F163" s="10">
        <f>SUM(E163/D163)*100</f>
        <v>44.794140934283455</v>
      </c>
    </row>
    <row r="164" spans="2:6" ht="43.5" customHeight="1">
      <c r="B164" s="9" t="s">
        <v>353</v>
      </c>
      <c r="C164" s="1" t="s">
        <v>261</v>
      </c>
      <c r="D164" s="2">
        <f>SUM(D165)</f>
        <v>300229.1</v>
      </c>
      <c r="E164" s="2">
        <f>SUM(E165)</f>
        <v>84166.5</v>
      </c>
      <c r="F164" s="10">
        <f>SUM(E164/D164)*100</f>
        <v>28.03409129894471</v>
      </c>
    </row>
    <row r="165" spans="2:6" ht="45.75" customHeight="1">
      <c r="B165" s="9" t="s">
        <v>352</v>
      </c>
      <c r="C165" s="1" t="s">
        <v>262</v>
      </c>
      <c r="D165" s="2">
        <v>300229.1</v>
      </c>
      <c r="E165" s="2">
        <v>84166.5</v>
      </c>
      <c r="F165" s="10">
        <f>SUM(E165/D165)*100</f>
        <v>28.03409129894471</v>
      </c>
    </row>
    <row r="166" spans="2:6" ht="103.5" customHeight="1">
      <c r="B166" s="9" t="s">
        <v>351</v>
      </c>
      <c r="C166" s="1" t="s">
        <v>276</v>
      </c>
      <c r="D166" s="2">
        <f>SUM(D167)</f>
        <v>5347</v>
      </c>
      <c r="E166" s="2">
        <f>SUM(E167)</f>
        <v>3651.6</v>
      </c>
      <c r="F166" s="10">
        <f aca="true" t="shared" si="6" ref="F166:F171">SUM(E166/D166)*100</f>
        <v>68.2925004675519</v>
      </c>
    </row>
    <row r="167" spans="2:6" ht="102.75" customHeight="1">
      <c r="B167" s="9" t="s">
        <v>349</v>
      </c>
      <c r="C167" s="1" t="s">
        <v>277</v>
      </c>
      <c r="D167" s="2">
        <f>SUM(D168)</f>
        <v>5347</v>
      </c>
      <c r="E167" s="2">
        <f>SUM(E168)</f>
        <v>3651.6</v>
      </c>
      <c r="F167" s="10">
        <f t="shared" si="6"/>
        <v>68.2925004675519</v>
      </c>
    </row>
    <row r="168" spans="2:6" ht="81.75" customHeight="1">
      <c r="B168" s="9" t="s">
        <v>278</v>
      </c>
      <c r="C168" s="1" t="s">
        <v>279</v>
      </c>
      <c r="D168" s="2">
        <v>5347</v>
      </c>
      <c r="E168" s="2">
        <v>3651.6</v>
      </c>
      <c r="F168" s="10">
        <f t="shared" si="6"/>
        <v>68.2925004675519</v>
      </c>
    </row>
    <row r="169" spans="2:6" ht="78" customHeight="1">
      <c r="B169" s="9" t="s">
        <v>350</v>
      </c>
      <c r="C169" s="1" t="s">
        <v>280</v>
      </c>
      <c r="D169" s="2">
        <f>SUM(D170)</f>
        <v>5245.9</v>
      </c>
      <c r="E169" s="2">
        <f>SUM(E170)</f>
        <v>2710.4</v>
      </c>
      <c r="F169" s="10">
        <f t="shared" si="6"/>
        <v>51.66701614594255</v>
      </c>
    </row>
    <row r="170" spans="2:6" ht="75.75" customHeight="1">
      <c r="B170" s="9" t="s">
        <v>348</v>
      </c>
      <c r="C170" s="1" t="s">
        <v>281</v>
      </c>
      <c r="D170" s="2">
        <f>SUM(D171)</f>
        <v>5245.9</v>
      </c>
      <c r="E170" s="2">
        <f>SUM(E171)</f>
        <v>2710.4</v>
      </c>
      <c r="F170" s="10">
        <f t="shared" si="6"/>
        <v>51.66701614594255</v>
      </c>
    </row>
    <row r="171" spans="2:6" ht="54" customHeight="1">
      <c r="B171" s="9" t="s">
        <v>282</v>
      </c>
      <c r="C171" s="1" t="s">
        <v>283</v>
      </c>
      <c r="D171" s="2">
        <v>5245.9</v>
      </c>
      <c r="E171" s="2">
        <v>2710.4</v>
      </c>
      <c r="F171" s="10">
        <f t="shared" si="6"/>
        <v>51.66701614594255</v>
      </c>
    </row>
    <row r="172" spans="2:6" ht="42.75" customHeight="1">
      <c r="B172" s="9" t="s">
        <v>267</v>
      </c>
      <c r="C172" s="1" t="s">
        <v>268</v>
      </c>
      <c r="D172" s="2">
        <f>SUM(D173)</f>
        <v>0</v>
      </c>
      <c r="E172" s="2">
        <f>SUM(E173)</f>
        <v>0</v>
      </c>
      <c r="F172" s="10">
        <v>0</v>
      </c>
    </row>
    <row r="173" spans="2:6" ht="40.5" customHeight="1">
      <c r="B173" s="9" t="s">
        <v>269</v>
      </c>
      <c r="C173" s="1" t="s">
        <v>270</v>
      </c>
      <c r="D173" s="2">
        <v>0</v>
      </c>
      <c r="E173" s="2">
        <v>0</v>
      </c>
      <c r="F173" s="10">
        <v>0</v>
      </c>
    </row>
    <row r="174" spans="2:6" ht="18.75" customHeight="1">
      <c r="B174" s="9" t="s">
        <v>187</v>
      </c>
      <c r="C174" s="1" t="s">
        <v>188</v>
      </c>
      <c r="D174" s="2">
        <f>SUM(D175)</f>
        <v>405892.9</v>
      </c>
      <c r="E174" s="2">
        <f>SUM(E175)</f>
        <v>162689.4</v>
      </c>
      <c r="F174" s="10">
        <f aca="true" t="shared" si="7" ref="F174:F180">SUM(E174/D174)*100</f>
        <v>40.081854104863616</v>
      </c>
    </row>
    <row r="175" spans="2:6" ht="22.5" customHeight="1">
      <c r="B175" s="9" t="s">
        <v>189</v>
      </c>
      <c r="C175" s="1" t="s">
        <v>190</v>
      </c>
      <c r="D175" s="2">
        <v>405892.9</v>
      </c>
      <c r="E175" s="2">
        <v>162689.4</v>
      </c>
      <c r="F175" s="10">
        <f t="shared" si="7"/>
        <v>40.081854104863616</v>
      </c>
    </row>
    <row r="176" spans="2:6" ht="24" customHeight="1">
      <c r="B176" s="9" t="s">
        <v>382</v>
      </c>
      <c r="C176" s="1" t="s">
        <v>191</v>
      </c>
      <c r="D176" s="2">
        <f>SUM(D177,D183,D185,D187,D189,D191,D181,D179,D193,D195)</f>
        <v>1647800.4</v>
      </c>
      <c r="E176" s="2">
        <f>SUM(E177,E183,E185,E187,E189,E191,E181,E179,E193,E195)</f>
        <v>1215482.1</v>
      </c>
      <c r="F176" s="10">
        <f t="shared" si="7"/>
        <v>73.76391582378547</v>
      </c>
    </row>
    <row r="177" spans="2:6" ht="36.75" customHeight="1">
      <c r="B177" s="9" t="s">
        <v>192</v>
      </c>
      <c r="C177" s="1" t="s">
        <v>193</v>
      </c>
      <c r="D177" s="2">
        <f>SUM(D178)</f>
        <v>7168.6</v>
      </c>
      <c r="E177" s="2">
        <f>SUM(E178)</f>
        <v>5511.1</v>
      </c>
      <c r="F177" s="10">
        <f t="shared" si="7"/>
        <v>76.87833049688922</v>
      </c>
    </row>
    <row r="178" spans="2:6" ht="40.5" customHeight="1">
      <c r="B178" s="9" t="s">
        <v>194</v>
      </c>
      <c r="C178" s="1" t="s">
        <v>195</v>
      </c>
      <c r="D178" s="2">
        <v>7168.6</v>
      </c>
      <c r="E178" s="2">
        <v>5511.1</v>
      </c>
      <c r="F178" s="10">
        <f t="shared" si="7"/>
        <v>76.87833049688922</v>
      </c>
    </row>
    <row r="179" spans="2:6" ht="55.5" customHeight="1">
      <c r="B179" s="9" t="s">
        <v>284</v>
      </c>
      <c r="C179" s="1" t="s">
        <v>285</v>
      </c>
      <c r="D179" s="2">
        <f>SUM(D180)</f>
        <v>29.5</v>
      </c>
      <c r="E179" s="2">
        <f>SUM(E180)</f>
        <v>29.5</v>
      </c>
      <c r="F179" s="10">
        <f t="shared" si="7"/>
        <v>100</v>
      </c>
    </row>
    <row r="180" spans="2:6" ht="60" customHeight="1">
      <c r="B180" s="9" t="s">
        <v>286</v>
      </c>
      <c r="C180" s="1" t="s">
        <v>287</v>
      </c>
      <c r="D180" s="2">
        <v>29.5</v>
      </c>
      <c r="E180" s="2">
        <v>29.5</v>
      </c>
      <c r="F180" s="10">
        <f t="shared" si="7"/>
        <v>100</v>
      </c>
    </row>
    <row r="181" spans="2:6" ht="49.5" customHeight="1">
      <c r="B181" s="9" t="s">
        <v>271</v>
      </c>
      <c r="C181" s="1" t="s">
        <v>272</v>
      </c>
      <c r="D181" s="2">
        <f>SUM(D182)</f>
        <v>0</v>
      </c>
      <c r="E181" s="2">
        <f>SUM(E182)</f>
        <v>0</v>
      </c>
      <c r="F181" s="10">
        <v>0</v>
      </c>
    </row>
    <row r="182" spans="2:6" ht="57.75" customHeight="1">
      <c r="B182" s="9" t="s">
        <v>273</v>
      </c>
      <c r="C182" s="1" t="s">
        <v>274</v>
      </c>
      <c r="D182" s="2">
        <v>0</v>
      </c>
      <c r="E182" s="2">
        <v>0</v>
      </c>
      <c r="F182" s="10">
        <v>0</v>
      </c>
    </row>
    <row r="183" spans="2:6" ht="39" customHeight="1">
      <c r="B183" s="9" t="s">
        <v>196</v>
      </c>
      <c r="C183" s="1" t="s">
        <v>197</v>
      </c>
      <c r="D183" s="2">
        <f>SUM(D184)</f>
        <v>0</v>
      </c>
      <c r="E183" s="2">
        <f>SUM(E184)</f>
        <v>0</v>
      </c>
      <c r="F183" s="10">
        <v>0</v>
      </c>
    </row>
    <row r="184" spans="2:6" ht="36.75" customHeight="1">
      <c r="B184" s="9" t="s">
        <v>198</v>
      </c>
      <c r="C184" s="1" t="s">
        <v>199</v>
      </c>
      <c r="D184" s="2">
        <v>0</v>
      </c>
      <c r="E184" s="2">
        <v>0</v>
      </c>
      <c r="F184" s="10">
        <v>0</v>
      </c>
    </row>
    <row r="185" spans="2:6" ht="40.5" customHeight="1">
      <c r="B185" s="9" t="s">
        <v>200</v>
      </c>
      <c r="C185" s="1" t="s">
        <v>201</v>
      </c>
      <c r="D185" s="2">
        <f>SUM(D186)</f>
        <v>1582211.5</v>
      </c>
      <c r="E185" s="2">
        <f>SUM(E186)</f>
        <v>1161978.8</v>
      </c>
      <c r="F185" s="10">
        <f aca="true" t="shared" si="8" ref="F185:F197">SUM(E185/D185)*100</f>
        <v>73.44016902923535</v>
      </c>
    </row>
    <row r="186" spans="2:6" ht="40.5" customHeight="1">
      <c r="B186" s="9" t="s">
        <v>202</v>
      </c>
      <c r="C186" s="1" t="s">
        <v>203</v>
      </c>
      <c r="D186" s="2">
        <v>1582211.5</v>
      </c>
      <c r="E186" s="2">
        <v>1161978.8</v>
      </c>
      <c r="F186" s="10">
        <f t="shared" si="8"/>
        <v>73.44016902923535</v>
      </c>
    </row>
    <row r="187" spans="2:6" ht="72" customHeight="1">
      <c r="B187" s="9" t="s">
        <v>381</v>
      </c>
      <c r="C187" s="1" t="s">
        <v>204</v>
      </c>
      <c r="D187" s="2">
        <f>SUM(D188)</f>
        <v>34293</v>
      </c>
      <c r="E187" s="2">
        <f>SUM(E188)</f>
        <v>25529</v>
      </c>
      <c r="F187" s="10">
        <f t="shared" si="8"/>
        <v>74.44376403347623</v>
      </c>
    </row>
    <row r="188" spans="2:6" ht="74.25" customHeight="1">
      <c r="B188" s="9" t="s">
        <v>380</v>
      </c>
      <c r="C188" s="1" t="s">
        <v>205</v>
      </c>
      <c r="D188" s="2">
        <v>34293</v>
      </c>
      <c r="E188" s="2">
        <v>25529</v>
      </c>
      <c r="F188" s="10">
        <f t="shared" si="8"/>
        <v>74.44376403347623</v>
      </c>
    </row>
    <row r="189" spans="2:6" ht="89.25" customHeight="1">
      <c r="B189" s="9" t="s">
        <v>206</v>
      </c>
      <c r="C189" s="1" t="s">
        <v>207</v>
      </c>
      <c r="D189" s="2">
        <f>SUM(D190)</f>
        <v>1610.3</v>
      </c>
      <c r="E189" s="2">
        <f>SUM(E190)</f>
        <v>1610.3</v>
      </c>
      <c r="F189" s="10">
        <f t="shared" si="8"/>
        <v>100</v>
      </c>
    </row>
    <row r="190" spans="2:6" ht="93.75" customHeight="1">
      <c r="B190" s="9" t="s">
        <v>208</v>
      </c>
      <c r="C190" s="1" t="s">
        <v>209</v>
      </c>
      <c r="D190" s="2">
        <v>1610.3</v>
      </c>
      <c r="E190" s="2">
        <v>1610.3</v>
      </c>
      <c r="F190" s="10">
        <f t="shared" si="8"/>
        <v>100</v>
      </c>
    </row>
    <row r="191" spans="2:6" ht="76.5" customHeight="1">
      <c r="B191" s="9" t="s">
        <v>347</v>
      </c>
      <c r="C191" s="1" t="s">
        <v>210</v>
      </c>
      <c r="D191" s="2">
        <f>SUM(D192)</f>
        <v>7596.7</v>
      </c>
      <c r="E191" s="2">
        <f>SUM(E192)</f>
        <v>7596.7</v>
      </c>
      <c r="F191" s="10">
        <f t="shared" si="8"/>
        <v>100</v>
      </c>
    </row>
    <row r="192" spans="2:6" ht="79.5" customHeight="1">
      <c r="B192" s="9" t="s">
        <v>238</v>
      </c>
      <c r="C192" s="1" t="s">
        <v>211</v>
      </c>
      <c r="D192" s="2">
        <v>7596.7</v>
      </c>
      <c r="E192" s="2">
        <v>7596.7</v>
      </c>
      <c r="F192" s="10">
        <f t="shared" si="8"/>
        <v>100</v>
      </c>
    </row>
    <row r="193" spans="2:6" ht="69.75" customHeight="1">
      <c r="B193" s="9" t="s">
        <v>346</v>
      </c>
      <c r="C193" s="1" t="s">
        <v>288</v>
      </c>
      <c r="D193" s="2">
        <f>SUM(D194)</f>
        <v>14648.4</v>
      </c>
      <c r="E193" s="2">
        <f>SUM(E194)</f>
        <v>13020.7</v>
      </c>
      <c r="F193" s="10">
        <f t="shared" si="8"/>
        <v>88.8882062204746</v>
      </c>
    </row>
    <row r="194" spans="2:6" ht="66.75" customHeight="1">
      <c r="B194" s="9" t="s">
        <v>345</v>
      </c>
      <c r="C194" s="1" t="s">
        <v>289</v>
      </c>
      <c r="D194" s="2">
        <v>14648.4</v>
      </c>
      <c r="E194" s="2">
        <v>13020.7</v>
      </c>
      <c r="F194" s="10">
        <f t="shared" si="8"/>
        <v>88.8882062204746</v>
      </c>
    </row>
    <row r="195" spans="2:6" ht="39" customHeight="1">
      <c r="B195" s="13" t="s">
        <v>408</v>
      </c>
      <c r="C195" s="1" t="s">
        <v>392</v>
      </c>
      <c r="D195" s="2">
        <f>SUM(D196)</f>
        <v>242.4</v>
      </c>
      <c r="E195" s="2">
        <f>SUM(E196)</f>
        <v>206</v>
      </c>
      <c r="F195" s="10">
        <f t="shared" si="8"/>
        <v>84.98349834983499</v>
      </c>
    </row>
    <row r="196" spans="2:6" ht="42" customHeight="1">
      <c r="B196" s="13" t="s">
        <v>406</v>
      </c>
      <c r="C196" s="1" t="s">
        <v>393</v>
      </c>
      <c r="D196" s="2">
        <v>242.4</v>
      </c>
      <c r="E196" s="2">
        <v>206</v>
      </c>
      <c r="F196" s="10">
        <f t="shared" si="8"/>
        <v>84.98349834983499</v>
      </c>
    </row>
    <row r="197" spans="2:6" ht="22.5" customHeight="1">
      <c r="B197" s="9" t="s">
        <v>212</v>
      </c>
      <c r="C197" s="1" t="s">
        <v>213</v>
      </c>
      <c r="D197" s="2">
        <f>SUM(D198,D200,D202,D204,D206)</f>
        <v>13168.199999999999</v>
      </c>
      <c r="E197" s="2">
        <f>SUM(E198,E200,E202,E204,E206)</f>
        <v>11802.8</v>
      </c>
      <c r="F197" s="10">
        <f t="shared" si="8"/>
        <v>89.63108093740982</v>
      </c>
    </row>
    <row r="198" spans="2:6" ht="56.25" customHeight="1">
      <c r="B198" s="9" t="s">
        <v>325</v>
      </c>
      <c r="C198" s="1" t="s">
        <v>323</v>
      </c>
      <c r="D198" s="2">
        <f>SUM(D199)</f>
        <v>0</v>
      </c>
      <c r="E198" s="2">
        <f>SUM(E199)</f>
        <v>0</v>
      </c>
      <c r="F198" s="10">
        <v>0</v>
      </c>
    </row>
    <row r="199" spans="2:6" ht="55.5" customHeight="1">
      <c r="B199" s="9" t="s">
        <v>324</v>
      </c>
      <c r="C199" s="1" t="s">
        <v>322</v>
      </c>
      <c r="D199" s="2">
        <v>0</v>
      </c>
      <c r="E199" s="2">
        <v>0</v>
      </c>
      <c r="F199" s="10">
        <v>0</v>
      </c>
    </row>
    <row r="200" spans="2:6" ht="66" customHeight="1">
      <c r="B200" s="9" t="s">
        <v>214</v>
      </c>
      <c r="C200" s="1" t="s">
        <v>215</v>
      </c>
      <c r="D200" s="2">
        <f>SUM(D201)</f>
        <v>14.3</v>
      </c>
      <c r="E200" s="2">
        <f>SUM(E201)</f>
        <v>14.3</v>
      </c>
      <c r="F200" s="10">
        <f>SUM(E200/D200)*100</f>
        <v>100</v>
      </c>
    </row>
    <row r="201" spans="2:6" ht="51" customHeight="1">
      <c r="B201" s="9" t="s">
        <v>216</v>
      </c>
      <c r="C201" s="1" t="s">
        <v>217</v>
      </c>
      <c r="D201" s="2">
        <v>14.3</v>
      </c>
      <c r="E201" s="2">
        <v>14.3</v>
      </c>
      <c r="F201" s="10">
        <f>SUM(E201/D201)*100</f>
        <v>100</v>
      </c>
    </row>
    <row r="202" spans="2:6" ht="44.25" customHeight="1">
      <c r="B202" s="9" t="s">
        <v>377</v>
      </c>
      <c r="C202" s="1" t="s">
        <v>305</v>
      </c>
      <c r="D202" s="2">
        <f>SUM(D203)</f>
        <v>0</v>
      </c>
      <c r="E202" s="2">
        <f>SUM(E203)</f>
        <v>0</v>
      </c>
      <c r="F202" s="10">
        <v>0</v>
      </c>
    </row>
    <row r="203" spans="2:6" ht="54.75" customHeight="1">
      <c r="B203" s="9" t="s">
        <v>344</v>
      </c>
      <c r="C203" s="1" t="s">
        <v>304</v>
      </c>
      <c r="D203" s="2">
        <v>0</v>
      </c>
      <c r="E203" s="2">
        <v>0</v>
      </c>
      <c r="F203" s="10">
        <v>0</v>
      </c>
    </row>
    <row r="204" spans="2:6" ht="70.5" customHeight="1">
      <c r="B204" s="9" t="s">
        <v>384</v>
      </c>
      <c r="C204" s="1" t="s">
        <v>321</v>
      </c>
      <c r="D204" s="2">
        <f>SUM(D205)</f>
        <v>0</v>
      </c>
      <c r="E204" s="2">
        <f>SUM(E205)</f>
        <v>0</v>
      </c>
      <c r="F204" s="10">
        <v>0</v>
      </c>
    </row>
    <row r="205" spans="2:6" ht="80.25" customHeight="1">
      <c r="B205" s="9" t="s">
        <v>385</v>
      </c>
      <c r="C205" s="1" t="s">
        <v>320</v>
      </c>
      <c r="D205" s="2">
        <v>0</v>
      </c>
      <c r="E205" s="2">
        <v>0</v>
      </c>
      <c r="F205" s="10">
        <v>0</v>
      </c>
    </row>
    <row r="206" spans="2:6" ht="20.25" customHeight="1">
      <c r="B206" s="9" t="s">
        <v>218</v>
      </c>
      <c r="C206" s="1" t="s">
        <v>219</v>
      </c>
      <c r="D206" s="2">
        <f>SUM(D207)</f>
        <v>13153.9</v>
      </c>
      <c r="E206" s="2">
        <f>SUM(E207)</f>
        <v>11788.5</v>
      </c>
      <c r="F206" s="10">
        <f>SUM(E206/D206)*100</f>
        <v>89.61980857388303</v>
      </c>
    </row>
    <row r="207" spans="2:6" ht="38.25" customHeight="1">
      <c r="B207" s="9" t="s">
        <v>220</v>
      </c>
      <c r="C207" s="1" t="s">
        <v>221</v>
      </c>
      <c r="D207" s="2">
        <v>13153.9</v>
      </c>
      <c r="E207" s="2">
        <v>11788.5</v>
      </c>
      <c r="F207" s="10">
        <f>SUM(E207/D207)*100</f>
        <v>89.61980857388303</v>
      </c>
    </row>
    <row r="208" spans="2:6" ht="21.75" customHeight="1">
      <c r="B208" s="9" t="s">
        <v>222</v>
      </c>
      <c r="C208" s="1" t="s">
        <v>223</v>
      </c>
      <c r="D208" s="2">
        <f>SUM(D209)</f>
        <v>17140</v>
      </c>
      <c r="E208" s="2">
        <f>SUM(E209)</f>
        <v>17140</v>
      </c>
      <c r="F208" s="10">
        <f aca="true" t="shared" si="9" ref="F208:F217">SUM(E208/D208)*100</f>
        <v>100</v>
      </c>
    </row>
    <row r="209" spans="2:6" ht="19.5" customHeight="1">
      <c r="B209" s="9" t="s">
        <v>224</v>
      </c>
      <c r="C209" s="1" t="s">
        <v>225</v>
      </c>
      <c r="D209" s="2">
        <f>SUM(D210)</f>
        <v>17140</v>
      </c>
      <c r="E209" s="2">
        <f>SUM(E210)</f>
        <v>17140</v>
      </c>
      <c r="F209" s="10">
        <f t="shared" si="9"/>
        <v>100</v>
      </c>
    </row>
    <row r="210" spans="2:6" ht="19.5" customHeight="1">
      <c r="B210" s="9" t="s">
        <v>224</v>
      </c>
      <c r="C210" s="1" t="s">
        <v>259</v>
      </c>
      <c r="D210" s="2">
        <v>17140</v>
      </c>
      <c r="E210" s="2">
        <v>17140</v>
      </c>
      <c r="F210" s="10">
        <f t="shared" si="9"/>
        <v>100</v>
      </c>
    </row>
    <row r="211" spans="2:6" ht="96" customHeight="1">
      <c r="B211" s="9" t="s">
        <v>399</v>
      </c>
      <c r="C211" s="1" t="s">
        <v>394</v>
      </c>
      <c r="D211" s="2">
        <f>D212</f>
        <v>0</v>
      </c>
      <c r="E211" s="2">
        <f>E212</f>
        <v>234.79999999999998</v>
      </c>
      <c r="F211" s="10">
        <v>0</v>
      </c>
    </row>
    <row r="212" spans="2:6" ht="36.75" customHeight="1">
      <c r="B212" s="9" t="s">
        <v>409</v>
      </c>
      <c r="C212" s="1" t="s">
        <v>395</v>
      </c>
      <c r="D212" s="2">
        <f>D213</f>
        <v>0</v>
      </c>
      <c r="E212" s="2">
        <f>E213</f>
        <v>234.79999999999998</v>
      </c>
      <c r="F212" s="10">
        <v>0</v>
      </c>
    </row>
    <row r="213" spans="2:6" ht="38.25" customHeight="1">
      <c r="B213" s="14" t="s">
        <v>410</v>
      </c>
      <c r="C213" s="1" t="s">
        <v>396</v>
      </c>
      <c r="D213" s="2">
        <f>D214+D215</f>
        <v>0</v>
      </c>
      <c r="E213" s="2">
        <f>E214+E215</f>
        <v>234.79999999999998</v>
      </c>
      <c r="F213" s="10">
        <v>0</v>
      </c>
    </row>
    <row r="214" spans="2:6" ht="37.5" customHeight="1">
      <c r="B214" s="14" t="s">
        <v>404</v>
      </c>
      <c r="C214" s="1" t="s">
        <v>397</v>
      </c>
      <c r="D214" s="2">
        <v>0</v>
      </c>
      <c r="E214" s="2">
        <v>156.2</v>
      </c>
      <c r="F214" s="10">
        <v>0</v>
      </c>
    </row>
    <row r="215" spans="2:6" ht="34.5" customHeight="1">
      <c r="B215" s="14" t="s">
        <v>405</v>
      </c>
      <c r="C215" s="1" t="s">
        <v>398</v>
      </c>
      <c r="D215" s="2">
        <v>0</v>
      </c>
      <c r="E215" s="2">
        <v>78.6</v>
      </c>
      <c r="F215" s="10">
        <v>0</v>
      </c>
    </row>
    <row r="216" spans="2:6" ht="53.25" customHeight="1">
      <c r="B216" s="9" t="s">
        <v>226</v>
      </c>
      <c r="C216" s="1" t="s">
        <v>227</v>
      </c>
      <c r="D216" s="2">
        <f>SUM(D217)</f>
        <v>-334.2</v>
      </c>
      <c r="E216" s="2">
        <f>SUM(E217)</f>
        <v>-15313.5</v>
      </c>
      <c r="F216" s="10">
        <f t="shared" si="9"/>
        <v>4582.13644524237</v>
      </c>
    </row>
    <row r="217" spans="2:6" ht="47.25" customHeight="1" thickBot="1">
      <c r="B217" s="15" t="s">
        <v>228</v>
      </c>
      <c r="C217" s="16" t="s">
        <v>229</v>
      </c>
      <c r="D217" s="17">
        <v>-334.2</v>
      </c>
      <c r="E217" s="17">
        <v>-15313.5</v>
      </c>
      <c r="F217" s="18">
        <f t="shared" si="9"/>
        <v>4582.13644524237</v>
      </c>
    </row>
  </sheetData>
  <sheetProtection/>
  <mergeCells count="1">
    <mergeCell ref="B2:E2"/>
  </mergeCells>
  <printOptions/>
  <pageMargins left="0.5905511811023623" right="0.2362204724409449" top="0.5511811023622047" bottom="0.551181102362204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Ситникова Вероника Анатольев</dc:creator>
  <cp:keywords/>
  <dc:description/>
  <cp:lastModifiedBy>Грига Ирина Владимировна</cp:lastModifiedBy>
  <cp:lastPrinted>2016-10-26T06:47:45Z</cp:lastPrinted>
  <dcterms:created xsi:type="dcterms:W3CDTF">2012-04-16T03:38:18Z</dcterms:created>
  <dcterms:modified xsi:type="dcterms:W3CDTF">2016-11-02T07:11:05Z</dcterms:modified>
  <cp:category/>
  <cp:version/>
  <cp:contentType/>
  <cp:contentStatus/>
</cp:coreProperties>
</file>